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BF425CD-FB12-45EE-A6BA-4FCA05395E80}" xr6:coauthVersionLast="47" xr6:coauthVersionMax="47" xr10:uidLastSave="{00000000-0000-0000-0000-000000000000}"/>
  <workbookProtection workbookAlgorithmName="SHA-512" workbookHashValue="K6P4MII4JxUvwtU3q9ODkZJmiIhf8wC14x89CNdcgpKo/oSC3e3O4dtgJQpw35DUM6Ds5+rhqjwPX531bjfM1g==" workbookSaltValue="J6cPpAhIhMIda0B8r0kF8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<sst xmlns="http://schemas.openxmlformats.org/spreadsheetml/2006/main" count="236" uniqueCount="114">
  <si>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</si>
  <si>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</si>
  <si>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</si>
  <si>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</si>
  <si>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</si>
  <si>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</si>
  <si>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</si>
  <si>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</si>
  <si>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</si>
  <si>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</si>
  <si>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</si>
  <si>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</si>
  <si>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</si>
  <si>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</si>
  <si>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</si>
  <si>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</si>
  <si>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</si>
  <si>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</si>
  <si>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</si>
  <si>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</si>
  <si>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</si>
  <si>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</si>
  <si>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</si>
  <si>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</si>
  <si>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</si>
  <si>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</si>
  <si>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</si>
  <si>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</si>
  <si>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</si>
  <si>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</si>
  <si>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</si>
  <si>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</si>
  <si>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</si>
  <si>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 xml:space="preserve">　本市の下水道は、事業着手が遅かったことや供用開始から日が浅いこともあり、普及率は35.0%に留まり、全国や茨城県平均と比べると整備が遅れている状況にある。また、下水道事業は、先行投資により整備を進めるため、施設整備に要した経費の回収に相当の期間が必要となる。このため、下水道使用料収入だけでは、施設の維持管理費や地方債償還金等を賄うことができず、一般会計からの繰入金の依存度が高くなっている。
　今後は、下水道事業経営戦略に基づき、効率的な整備を進めると共に、使用料収入の増加を図り、健全な経営に努める。
</t>
    <rPh sb="163" eb="164">
      <t>トウ</t>
    </rPh>
    <rPh sb="203" eb="206">
      <t>ゲスイドウ</t>
    </rPh>
    <rPh sb="206" eb="208">
      <t>ジギョウ</t>
    </rPh>
    <rPh sb="208" eb="210">
      <t>ケイエイ</t>
    </rPh>
    <rPh sb="210" eb="212">
      <t>センリャク</t>
    </rPh>
    <rPh sb="237" eb="239">
      <t>ゾウカ</t>
    </rPh>
    <phoneticPr fontId="1"/>
  </si>
  <si>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</si>
  <si>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</si>
  <si>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</si>
  <si>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</si>
  <si>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</si>
  <si>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</si>
  <si>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</si>
  <si>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</si>
  <si>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 xml:space="preserve">①経常収支比率が100%を超えているが、この要因としては、使用料収入が少なく、不足分を一般会計繰入金で補填しているためであり、今後は、使用料収入の増加と費用の削減が課題である。
④企業債残高対事業規模比率は、類似団体と比較して低い数値となっているが、この要因としては、収入の一部に一般会計繰入金を充てているためで、今後は下水道収益の増加が課題である。
⑤経費回収率は、約54%であり、使用料収入で回収すべき維持管理費等の経費が賄えていない状況にある。今後は、経費節減と水洗化率の向上により使用料収入の増加を図り、健全な経営に努めて行く必要がある。
⑥汚水処理原価は、類似団体と比較して高い数値となっている。このため、経費削減に努めるとともに、接続率を上げて経営改善を図って行く必要がある。
⑧水洗化率は、類似団体と比較して低い数値となっている。今後は、戸別訪問による加入促進を推進し、水洗化率の向上を図って行く。
</t>
    <rPh sb="1" eb="3">
      <t>ケイジョウ</t>
    </rPh>
    <rPh sb="13" eb="14">
      <t>コ</t>
    </rPh>
    <rPh sb="39" eb="42">
      <t>フソクブン</t>
    </rPh>
    <rPh sb="43" eb="45">
      <t>イッパン</t>
    </rPh>
    <rPh sb="45" eb="47">
      <t>カイケイ</t>
    </rPh>
    <rPh sb="47" eb="49">
      <t>クリイレ</t>
    </rPh>
    <rPh sb="49" eb="50">
      <t>キン</t>
    </rPh>
    <rPh sb="63" eb="65">
      <t>コンゴ</t>
    </rPh>
    <rPh sb="67" eb="70">
      <t>シヨウリョウ</t>
    </rPh>
    <rPh sb="71" eb="72">
      <t>ニュウ</t>
    </rPh>
    <rPh sb="73" eb="75">
      <t>ゾウカ</t>
    </rPh>
    <rPh sb="134" eb="136">
      <t>シュウニュウ</t>
    </rPh>
    <rPh sb="160" eb="163">
      <t>ゲスイドウ</t>
    </rPh>
    <rPh sb="163" eb="165">
      <t>シュウエキ</t>
    </rPh>
    <rPh sb="166" eb="168">
      <t>ゾウカ</t>
    </rPh>
    <rPh sb="184" eb="185">
      <t>ヤク</t>
    </rPh>
    <rPh sb="250" eb="252">
      <t>ゾウカ</t>
    </rPh>
    <rPh sb="323" eb="324">
      <t>リツ</t>
    </rPh>
    <rPh sb="325" eb="326">
      <t>ア</t>
    </rPh>
    <rPh sb="388" eb="390">
      <t>スイシン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</si>
  <si>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</si>
  <si>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</si>
  <si>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</si>
  <si>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</si>
  <si>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</si>
  <si>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</si>
  <si>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</si>
  <si>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</si>
  <si>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</si>
  <si>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</si>
  <si>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</si>
  <si>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</si>
  <si>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</si>
  <si>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</si>
  <si>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</si>
  <si>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</si>
  <si>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</si>
  <si>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</si>
  <si>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</si>
  <si>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</si>
  <si>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</si>
  <si>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</si>
  <si>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</si>
  <si>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</si>
  <si>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</si>
  <si>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</si>
  <si>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</si>
  <si>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</si>
  <si>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</si>
  <si>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</si>
  <si>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</si>
  <si>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</si>
  <si>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</si>
  <si>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</si>
  <si>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</si>
  <si>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</si>
  <si>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</si>
  <si>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</si>
  <si>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</si>
  <si>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</si>
  <si>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</si>
  <si>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</si>
  <si>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</si>
  <si>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</si>
  <si>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</si>
  <si>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</si>
  <si>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</si>
  <si>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</si>
  <si>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</si>
  <si>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</si>
  <si>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</si>
  <si>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</si>
  <si>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</si>
  <si>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</si>
  <si>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下妻市</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</si>
  <si>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</si>
  <si>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</si>
  <si>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</si>
  <si>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</si>
  <si>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</si>
  <si>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</si>
  <si>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</si>
  <si>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</si>
  <si>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</si>
  <si>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</si>
  <si>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</si>
  <si>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</si>
  <si>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</si>
  <si>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</si>
  <si>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</si>
  <si>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①有形固定資産減価償却率が類似団体と比較して低い要因は、管渠の布設年度が遅く、老朽化が進んでいないためである。
③管渠改善率は、類似団体と比較して低い数値となっている。この要因としては、管渠の布設が遅く、今までは管渠の修繕等が必要なかったが、令和６年度に、管渠断裂による更新工事を行い、今後は徐々に上がっていくと考えられる。
</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2" eb="23">
      <t>ヒク</t>
    </rPh>
    <rPh sb="24" eb="26">
      <t>ヨウイン</t>
    </rPh>
    <rPh sb="28" eb="30">
      <t>カンキョ</t>
    </rPh>
    <rPh sb="31" eb="33">
      <t>フセツ</t>
    </rPh>
    <rPh sb="33" eb="35">
      <t>ネンド</t>
    </rPh>
    <rPh sb="36" eb="37">
      <t>オソ</t>
    </rPh>
    <rPh sb="39" eb="42">
      <t>ロウキュウカ</t>
    </rPh>
    <rPh sb="43" eb="44">
      <t>スス</t>
    </rPh>
    <rPh sb="73" eb="74">
      <t>ヒク</t>
    </rPh>
    <rPh sb="96" eb="98">
      <t>フセツ</t>
    </rPh>
    <rPh sb="99" eb="100">
      <t>オソ</t>
    </rPh>
    <rPh sb="102" eb="103">
      <t>イマ</t>
    </rPh>
    <rPh sb="106" eb="108">
      <t>カンキョ</t>
    </rPh>
    <rPh sb="109" eb="113">
      <t>シュウゼ</t>
    </rPh>
    <rPh sb="113" eb="115">
      <t>ヒツヨウ</t>
    </rPh>
    <rPh sb="121" eb="123">
      <t>レイワ</t>
    </rPh>
    <rPh sb="125" eb="126">
      <t>ド</t>
    </rPh>
    <rPh sb="128" eb="130">
      <t>カンキョ</t>
    </rPh>
    <rPh sb="130" eb="132">
      <t>ダンレツ</t>
    </rPh>
    <rPh sb="135" eb="140">
      <t>コウシンコ</t>
    </rPh>
    <rPh sb="140" eb="141">
      <t>オコナ</t>
    </rPh>
    <rPh sb="143" eb="145">
      <t>コンゴ</t>
    </rPh>
    <rPh sb="146" eb="148">
      <t>ジョジョ</t>
    </rPh>
    <rPh sb="149" eb="150">
      <t>ア</t>
    </rPh>
    <rPh sb="156" eb="157">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</si>
</sst>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5" xfId="0" applyFill="1" applyBorder="1">
      <alignment vertical="center"/>
    </xf>
    <xf numFmtId="0" fontId="0" fillId="3" borderId="16" xfId="0" applyFill="1" applyBorder="1">
      <alignment vertical="center"/>
    </xf>
    <xf numFmtId="0" fontId="0" fillId="3" borderId="17"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1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0.53</c:v>
                </c:pt>
                <c:pt idx="1">
                  <c:v>0</c:v>
                </c:pt>
                <c:pt idx="2">
                  <c:v>0</c:v>
                </c:pt>
                <c:pt idx="3">
                  <c:v>0</c:v>
                </c:pt>
                <c:pt idx="4">
                  <c:v>0</c:v>
                </c:pt>
              </c:numCache>
            </c:numRef>
          </c:val>
          <c:extLst>
            <c:ext xmlns:c16="http://schemas.microsoft.com/office/drawing/2014/chart" uri="{C3380CC4-5D6E-409C-BE32-E72D297353CC}">
              <c16:uniqueId val="{00000000-D29C-4A27-9544-6E7D78BEA7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D29C-4A27-9544-6E7D78BEA7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85-462A-833F-FBD6D5021A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FA85-462A-833F-FBD6D5021A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67.09</c:v>
                </c:pt>
                <c:pt idx="1">
                  <c:v>67.36</c:v>
                </c:pt>
                <c:pt idx="2">
                  <c:v>66.040000000000006</c:v>
                </c:pt>
                <c:pt idx="3">
                  <c:v>67.819999999999993</c:v>
                </c:pt>
                <c:pt idx="4">
                  <c:v>69.11</c:v>
                </c:pt>
              </c:numCache>
            </c:numRef>
          </c:val>
          <c:extLst>
            <c:ext xmlns:c16="http://schemas.microsoft.com/office/drawing/2014/chart" uri="{C3380CC4-5D6E-409C-BE32-E72D297353CC}">
              <c16:uniqueId val="{00000000-145F-43F0-9C9C-4D73713530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145F-43F0-9C9C-4D73713530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105.55</c:v>
                </c:pt>
                <c:pt idx="1">
                  <c:v>117.61</c:v>
                </c:pt>
                <c:pt idx="2">
                  <c:v>104.78</c:v>
                </c:pt>
                <c:pt idx="3">
                  <c:v>103.88</c:v>
                </c:pt>
                <c:pt idx="4">
                  <c:v>102.48</c:v>
                </c:pt>
              </c:numCache>
            </c:numRef>
          </c:val>
          <c:extLst>
            <c:ext xmlns:c16="http://schemas.microsoft.com/office/drawing/2014/chart" uri="{C3380CC4-5D6E-409C-BE32-E72D297353CC}">
              <c16:uniqueId val="{00000000-7817-4891-AE54-FE5023DF4E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7817-4891-AE54-FE5023DF4E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2.78</c:v>
                </c:pt>
                <c:pt idx="1">
                  <c:v>5.55</c:v>
                </c:pt>
                <c:pt idx="2">
                  <c:v>7.93</c:v>
                </c:pt>
                <c:pt idx="3">
                  <c:v>10.43</c:v>
                </c:pt>
                <c:pt idx="4">
                  <c:v>12.87</c:v>
                </c:pt>
              </c:numCache>
            </c:numRef>
          </c:val>
          <c:extLst>
            <c:ext xmlns:c16="http://schemas.microsoft.com/office/drawing/2014/chart" uri="{C3380CC4-5D6E-409C-BE32-E72D297353CC}">
              <c16:uniqueId val="{00000000-668B-4B19-9323-935505F18A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668B-4B19-9323-935505F18A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12-4C27-B719-30072E599D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B012-4C27-B719-30072E599D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8F-4512-B390-0DDE7FD8C3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AC8F-4512-B390-0DDE7FD8C3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32.04</c:v>
                </c:pt>
                <c:pt idx="1">
                  <c:v>64.94</c:v>
                </c:pt>
                <c:pt idx="2">
                  <c:v>63.8</c:v>
                </c:pt>
                <c:pt idx="3">
                  <c:v>68.319999999999993</c:v>
                </c:pt>
                <c:pt idx="4">
                  <c:v>70.97</c:v>
                </c:pt>
              </c:numCache>
            </c:numRef>
          </c:val>
          <c:extLst>
            <c:ext xmlns:c16="http://schemas.microsoft.com/office/drawing/2014/chart" uri="{C3380CC4-5D6E-409C-BE32-E72D297353CC}">
              <c16:uniqueId val="{00000000-FA21-4D61-B1D9-1949980BF9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FA21-4D61-B1D9-1949980BF9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470.26</c:v>
                </c:pt>
                <c:pt idx="1">
                  <c:v>461.32</c:v>
                </c:pt>
                <c:pt idx="2">
                  <c:v>547.33000000000004</c:v>
                </c:pt>
                <c:pt idx="3">
                  <c:v>425.99</c:v>
                </c:pt>
                <c:pt idx="4">
                  <c:v>390.39</c:v>
                </c:pt>
              </c:numCache>
            </c:numRef>
          </c:val>
          <c:extLst>
            <c:ext xmlns:c16="http://schemas.microsoft.com/office/drawing/2014/chart" uri="{C3380CC4-5D6E-409C-BE32-E72D297353CC}">
              <c16:uniqueId val="{00000000-6147-446B-B04B-6446A5E9AD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6147-446B-B04B-6446A5E9AD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61.15</c:v>
                </c:pt>
                <c:pt idx="1">
                  <c:v>60.64</c:v>
                </c:pt>
                <c:pt idx="2">
                  <c:v>54.29</c:v>
                </c:pt>
                <c:pt idx="3">
                  <c:v>56.69</c:v>
                </c:pt>
                <c:pt idx="4">
                  <c:v>53.73</c:v>
                </c:pt>
              </c:numCache>
            </c:numRef>
          </c:val>
          <c:extLst>
            <c:ext xmlns:c16="http://schemas.microsoft.com/office/drawing/2014/chart" uri="{C3380CC4-5D6E-409C-BE32-E72D297353CC}">
              <c16:uniqueId val="{00000000-F7DE-40A2-B135-186A4421C1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7DE-40A2-B135-186A4421C1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267.06</c:v>
                </c:pt>
                <c:pt idx="1">
                  <c:v>268.38</c:v>
                </c:pt>
                <c:pt idx="2">
                  <c:v>301.89999999999998</c:v>
                </c:pt>
                <c:pt idx="3">
                  <c:v>290.81</c:v>
                </c:pt>
                <c:pt idx="4">
                  <c:v>307.48</c:v>
                </c:pt>
              </c:numCache>
            </c:numRef>
          </c:val>
          <c:extLst>
            <c:ext xmlns:c16="http://schemas.microsoft.com/office/drawing/2014/chart" uri="{C3380CC4-5D6E-409C-BE32-E72D297353CC}">
              <c16:uniqueId val="{00000000-5FA5-4C32-A0DC-9A1F47D628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5FA5-4C32-A0DC-9A1F47D628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2661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下妻市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0">
        <f>データ!S6</f>
        <v>42071</v>
      </c>
      <c r="AM8" s="50"/>
      <c r="AN8" s="50"/>
      <c r="AO8" s="50"/>
      <c r="AP8" s="50"/>
      <c r="AQ8" s="50"/>
      <c r="AR8" s="50"/>
      <c r="AS8" s="50"/>
      <c r="AT8" s="51">
        <f>データ!T6</f>
        <v>80.88</v>
      </c>
      <c r="AU8" s="51"/>
      <c r="AV8" s="51"/>
      <c r="AW8" s="51"/>
      <c r="AX8" s="51"/>
      <c r="AY8" s="51"/>
      <c r="AZ8" s="51"/>
      <c r="BA8" s="51"/>
      <c r="BB8" s="51">
        <f>データ!U6</f>
        <v>520.16999999999996</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15">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35</v>
      </c>
      <c r="BM9" s="58"/>
      <c r="BN9" s="59" t="s">
        <v>36</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59.42</v>
      </c>
      <c r="J10" s="51"/>
      <c r="K10" s="51"/>
      <c r="L10" s="51"/>
      <c r="M10" s="51"/>
      <c r="N10" s="51"/>
      <c r="O10" s="51"/>
      <c r="P10" s="51">
        <f>データ!P6</f>
        <v>35.01</v>
      </c>
      <c r="Q10" s="51"/>
      <c r="R10" s="51"/>
      <c r="S10" s="51"/>
      <c r="T10" s="51"/>
      <c r="U10" s="51"/>
      <c r="V10" s="51"/>
      <c r="W10" s="51">
        <f>データ!Q6</f>
        <v>89.51</v>
      </c>
      <c r="X10" s="51"/>
      <c r="Y10" s="51"/>
      <c r="Z10" s="51"/>
      <c r="AA10" s="51"/>
      <c r="AB10" s="51"/>
      <c r="AC10" s="51"/>
      <c r="AD10" s="50">
        <f>データ!R6</f>
        <v>3190</v>
      </c>
      <c r="AE10" s="50"/>
      <c r="AF10" s="50"/>
      <c r="AG10" s="50"/>
      <c r="AH10" s="50"/>
      <c r="AI10" s="50"/>
      <c r="AJ10" s="50"/>
      <c r="AK10" s="2"/>
      <c r="AL10" s="50">
        <f>データ!V6</f>
        <v>14677</v>
      </c>
      <c r="AM10" s="50"/>
      <c r="AN10" s="50"/>
      <c r="AO10" s="50"/>
      <c r="AP10" s="50"/>
      <c r="AQ10" s="50"/>
      <c r="AR10" s="50"/>
      <c r="AS10" s="50"/>
      <c r="AT10" s="51">
        <f>データ!W6</f>
        <v>5.78</v>
      </c>
      <c r="AU10" s="51"/>
      <c r="AV10" s="51"/>
      <c r="AW10" s="51"/>
      <c r="AX10" s="51"/>
      <c r="AY10" s="51"/>
      <c r="AZ10" s="51"/>
      <c r="BA10" s="51"/>
      <c r="BB10" s="51">
        <f>データ!X6</f>
        <v>2539.27</v>
      </c>
      <c r="BC10" s="51"/>
      <c r="BD10" s="51"/>
      <c r="BE10" s="51"/>
      <c r="BF10" s="51"/>
      <c r="BG10" s="51"/>
      <c r="BH10" s="51"/>
      <c r="BI10" s="51"/>
      <c r="BJ10" s="2"/>
      <c r="BK10" s="2"/>
      <c r="BL10" s="52" t="s">
        <v>38</v>
      </c>
      <c r="BM10" s="53"/>
      <c r="BN10" s="54" t="s">
        <v>39</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43</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42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33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46</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47</v>
      </c>
      <c r="C84" s="6"/>
      <c r="D84" s="6"/>
      <c r="E84" s="6" t="s">
        <v>48</v>
      </c>
      <c r="F84" s="6" t="s">
        <v>50</v>
      </c>
      <c r="G84" s="6" t="s">
        <v>51</v>
      </c>
      <c r="H84" s="6" t="s">
        <v>45</v>
      </c>
      <c r="I84" s="6" t="s">
        <v>11</v>
      </c>
      <c r="J84" s="6" t="s">
        <v>52</v>
      </c>
      <c r="K84" s="6" t="s">
        <v>53</v>
      </c>
      <c r="L84" s="6" t="s">
        <v>32</v>
      </c>
      <c r="M84" s="6" t="s">
        <v>37</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7GAEMfdrqjn+SyNE7L1sLREm552VPsofdXssHxs7UamchaUZZH4fNsPsj8vx+yDAFjHxv381sz5zDQF9tJITvw==" saltValue="IG6vaPgdp3z4U+akYBDU1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34</v>
      </c>
      <c r="C3" s="16" t="s">
        <v>61</v>
      </c>
      <c r="D3" s="16" t="s">
        <v>40</v>
      </c>
      <c r="E3" s="16" t="s">
        <v>6</v>
      </c>
      <c r="F3" s="16" t="s">
        <v>5</v>
      </c>
      <c r="G3" s="16" t="s">
        <v>25</v>
      </c>
      <c r="H3" s="71" t="s">
        <v>62</v>
      </c>
      <c r="I3" s="72"/>
      <c r="J3" s="72"/>
      <c r="K3" s="72"/>
      <c r="L3" s="72"/>
      <c r="M3" s="72"/>
      <c r="N3" s="72"/>
      <c r="O3" s="72"/>
      <c r="P3" s="72"/>
      <c r="Q3" s="72"/>
      <c r="R3" s="72"/>
      <c r="S3" s="72"/>
      <c r="T3" s="72"/>
      <c r="U3" s="72"/>
      <c r="V3" s="72"/>
      <c r="W3" s="72"/>
      <c r="X3" s="73"/>
      <c r="Y3" s="77" t="s">
        <v>57</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63</v>
      </c>
      <c r="B4" s="17"/>
      <c r="C4" s="17"/>
      <c r="D4" s="17"/>
      <c r="E4" s="17"/>
      <c r="F4" s="17"/>
      <c r="G4" s="17"/>
      <c r="H4" s="74"/>
      <c r="I4" s="75"/>
      <c r="J4" s="75"/>
      <c r="K4" s="75"/>
      <c r="L4" s="75"/>
      <c r="M4" s="75"/>
      <c r="N4" s="75"/>
      <c r="O4" s="75"/>
      <c r="P4" s="75"/>
      <c r="Q4" s="75"/>
      <c r="R4" s="75"/>
      <c r="S4" s="75"/>
      <c r="T4" s="75"/>
      <c r="U4" s="75"/>
      <c r="V4" s="75"/>
      <c r="W4" s="75"/>
      <c r="X4" s="76"/>
      <c r="Y4" s="78" t="s">
        <v>55</v>
      </c>
      <c r="Z4" s="78"/>
      <c r="AA4" s="78"/>
      <c r="AB4" s="78"/>
      <c r="AC4" s="78"/>
      <c r="AD4" s="78"/>
      <c r="AE4" s="78"/>
      <c r="AF4" s="78"/>
      <c r="AG4" s="78"/>
      <c r="AH4" s="78"/>
      <c r="AI4" s="78"/>
      <c r="AJ4" s="78" t="s">
        <v>49</v>
      </c>
      <c r="AK4" s="78"/>
      <c r="AL4" s="78"/>
      <c r="AM4" s="78"/>
      <c r="AN4" s="78"/>
      <c r="AO4" s="78"/>
      <c r="AP4" s="78"/>
      <c r="AQ4" s="78"/>
      <c r="AR4" s="78"/>
      <c r="AS4" s="78"/>
      <c r="AT4" s="78"/>
      <c r="AU4" s="78" t="s">
        <v>28</v>
      </c>
      <c r="AV4" s="78"/>
      <c r="AW4" s="78"/>
      <c r="AX4" s="78"/>
      <c r="AY4" s="78"/>
      <c r="AZ4" s="78"/>
      <c r="BA4" s="78"/>
      <c r="BB4" s="78"/>
      <c r="BC4" s="78"/>
      <c r="BD4" s="78"/>
      <c r="BE4" s="78"/>
      <c r="BF4" s="78" t="s">
        <v>64</v>
      </c>
      <c r="BG4" s="78"/>
      <c r="BH4" s="78"/>
      <c r="BI4" s="78"/>
      <c r="BJ4" s="78"/>
      <c r="BK4" s="78"/>
      <c r="BL4" s="78"/>
      <c r="BM4" s="78"/>
      <c r="BN4" s="78"/>
      <c r="BO4" s="78"/>
      <c r="BP4" s="78"/>
      <c r="BQ4" s="78" t="s">
        <v>15</v>
      </c>
      <c r="BR4" s="78"/>
      <c r="BS4" s="78"/>
      <c r="BT4" s="78"/>
      <c r="BU4" s="78"/>
      <c r="BV4" s="78"/>
      <c r="BW4" s="78"/>
      <c r="BX4" s="78"/>
      <c r="BY4" s="78"/>
      <c r="BZ4" s="78"/>
      <c r="CA4" s="78"/>
      <c r="CB4" s="78" t="s">
        <v>65</v>
      </c>
      <c r="CC4" s="78"/>
      <c r="CD4" s="78"/>
      <c r="CE4" s="78"/>
      <c r="CF4" s="78"/>
      <c r="CG4" s="78"/>
      <c r="CH4" s="78"/>
      <c r="CI4" s="78"/>
      <c r="CJ4" s="78"/>
      <c r="CK4" s="78"/>
      <c r="CL4" s="78"/>
      <c r="CM4" s="78" t="s">
        <v>0</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8" x14ac:dyDescent="0.15">
      <c r="A5" s="14" t="s">
        <v>70</v>
      </c>
      <c r="B5" s="18"/>
      <c r="C5" s="18"/>
      <c r="D5" s="18"/>
      <c r="E5" s="18"/>
      <c r="F5" s="18"/>
      <c r="G5" s="18"/>
      <c r="H5" s="22" t="s">
        <v>60</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47</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15">
      <c r="A6" s="14" t="s">
        <v>96</v>
      </c>
      <c r="B6" s="19">
        <f t="shared" ref="B6:X6" si="1">B7</f>
        <v>2024</v>
      </c>
      <c r="C6" s="19">
        <f t="shared" si="1"/>
        <v>82104</v>
      </c>
      <c r="D6" s="19">
        <f t="shared" si="1"/>
        <v>46</v>
      </c>
      <c r="E6" s="19">
        <f t="shared" si="1"/>
        <v>17</v>
      </c>
      <c r="F6" s="19">
        <f t="shared" si="1"/>
        <v>1</v>
      </c>
      <c r="G6" s="19">
        <f t="shared" si="1"/>
        <v>0</v>
      </c>
      <c r="H6" s="19" t="str">
        <f t="shared" si="1"/>
        <v>茨城県　下妻市</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59.42</v>
      </c>
      <c r="P6" s="23">
        <f t="shared" si="1"/>
        <v>35.01</v>
      </c>
      <c r="Q6" s="23">
        <f t="shared" si="1"/>
        <v>89.51</v>
      </c>
      <c r="R6" s="23">
        <f t="shared" si="1"/>
        <v>3190</v>
      </c>
      <c r="S6" s="23">
        <f t="shared" si="1"/>
        <v>42071</v>
      </c>
      <c r="T6" s="23">
        <f t="shared" si="1"/>
        <v>80.88</v>
      </c>
      <c r="U6" s="23">
        <f t="shared" si="1"/>
        <v>520.16999999999996</v>
      </c>
      <c r="V6" s="23">
        <f t="shared" si="1"/>
        <v>14677</v>
      </c>
      <c r="W6" s="23">
        <f t="shared" si="1"/>
        <v>5.78</v>
      </c>
      <c r="X6" s="23">
        <f t="shared" si="1"/>
        <v>2539.27</v>
      </c>
      <c r="Y6" s="27">
        <f t="shared" ref="Y6:AH6" si="2">IF(Y7="",NA(),Y7)</f>
        <v>105.55</v>
      </c>
      <c r="Z6" s="27">
        <f t="shared" si="2"/>
        <v>117.61</v>
      </c>
      <c r="AA6" s="27">
        <f t="shared" si="2"/>
        <v>104.78</v>
      </c>
      <c r="AB6" s="27">
        <f t="shared" si="2"/>
        <v>103.88</v>
      </c>
      <c r="AC6" s="27">
        <f t="shared" si="2"/>
        <v>102.48</v>
      </c>
      <c r="AD6" s="27">
        <f t="shared" si="2"/>
        <v>107.21</v>
      </c>
      <c r="AE6" s="27">
        <f t="shared" si="2"/>
        <v>107.08</v>
      </c>
      <c r="AF6" s="27">
        <f t="shared" si="2"/>
        <v>106.08</v>
      </c>
      <c r="AG6" s="27">
        <f t="shared" si="2"/>
        <v>106.87</v>
      </c>
      <c r="AH6" s="27">
        <f t="shared" si="2"/>
        <v>106.45</v>
      </c>
      <c r="AI6" s="23" t="str">
        <f>IF(AI7="","",IF(AI7="-","【-】","【"&amp;SUBSTITUTE(TEXT(AI7,"#,##0.00"),"-","△")&amp;"】"))</f>
        <v>【105.36】</v>
      </c>
      <c r="AJ6" s="23">
        <f t="shared" ref="AJ6:AS6" si="3">IF(AJ7="",NA(),AJ7)</f>
        <v>0</v>
      </c>
      <c r="AK6" s="23">
        <f t="shared" si="3"/>
        <v>0</v>
      </c>
      <c r="AL6" s="23">
        <f t="shared" si="3"/>
        <v>0</v>
      </c>
      <c r="AM6" s="23">
        <f t="shared" si="3"/>
        <v>0</v>
      </c>
      <c r="AN6" s="23">
        <f t="shared" si="3"/>
        <v>0</v>
      </c>
      <c r="AO6" s="27">
        <f t="shared" si="3"/>
        <v>43.71</v>
      </c>
      <c r="AP6" s="27">
        <f t="shared" si="3"/>
        <v>45.94</v>
      </c>
      <c r="AQ6" s="27">
        <f t="shared" si="3"/>
        <v>29.34</v>
      </c>
      <c r="AR6" s="27">
        <f t="shared" si="3"/>
        <v>21.73</v>
      </c>
      <c r="AS6" s="27">
        <f t="shared" si="3"/>
        <v>19.96</v>
      </c>
      <c r="AT6" s="23" t="str">
        <f>IF(AT7="","",IF(AT7="-","【-】","【"&amp;SUBSTITUTE(TEXT(AT7,"#,##0.00"),"-","△")&amp;"】"))</f>
        <v>【3.12】</v>
      </c>
      <c r="AU6" s="27">
        <f t="shared" ref="AU6:BD6" si="4">IF(AU7="",NA(),AU7)</f>
        <v>32.04</v>
      </c>
      <c r="AV6" s="27">
        <f t="shared" si="4"/>
        <v>64.94</v>
      </c>
      <c r="AW6" s="27">
        <f t="shared" si="4"/>
        <v>63.8</v>
      </c>
      <c r="AX6" s="27">
        <f t="shared" si="4"/>
        <v>68.319999999999993</v>
      </c>
      <c r="AY6" s="27">
        <f t="shared" si="4"/>
        <v>70.97</v>
      </c>
      <c r="AZ6" s="27">
        <f t="shared" si="4"/>
        <v>40.67</v>
      </c>
      <c r="BA6" s="27">
        <f t="shared" si="4"/>
        <v>47.7</v>
      </c>
      <c r="BB6" s="27">
        <f t="shared" si="4"/>
        <v>50.59</v>
      </c>
      <c r="BC6" s="27">
        <f t="shared" si="4"/>
        <v>62.37</v>
      </c>
      <c r="BD6" s="27">
        <f t="shared" si="4"/>
        <v>63.88</v>
      </c>
      <c r="BE6" s="23" t="str">
        <f>IF(BE7="","",IF(BE7="-","【-】","【"&amp;SUBSTITUTE(TEXT(BE7,"#,##0.00"),"-","△")&amp;"】"))</f>
        <v>【82.75】</v>
      </c>
      <c r="BF6" s="27">
        <f t="shared" ref="BF6:BO6" si="5">IF(BF7="",NA(),BF7)</f>
        <v>470.26</v>
      </c>
      <c r="BG6" s="27">
        <f t="shared" si="5"/>
        <v>461.32</v>
      </c>
      <c r="BH6" s="27">
        <f t="shared" si="5"/>
        <v>547.33000000000004</v>
      </c>
      <c r="BI6" s="27">
        <f t="shared" si="5"/>
        <v>425.99</v>
      </c>
      <c r="BJ6" s="27">
        <f t="shared" si="5"/>
        <v>390.39</v>
      </c>
      <c r="BK6" s="27">
        <f t="shared" si="5"/>
        <v>1050.51</v>
      </c>
      <c r="BL6" s="27">
        <f t="shared" si="5"/>
        <v>1102.01</v>
      </c>
      <c r="BM6" s="27">
        <f t="shared" si="5"/>
        <v>987.36</v>
      </c>
      <c r="BN6" s="27">
        <f t="shared" si="5"/>
        <v>1042.77</v>
      </c>
      <c r="BO6" s="27">
        <f t="shared" si="5"/>
        <v>943.46</v>
      </c>
      <c r="BP6" s="23" t="str">
        <f>IF(BP7="","",IF(BP7="-","【-】","【"&amp;SUBSTITUTE(TEXT(BP7,"#,##0.00"),"-","△")&amp;"】"))</f>
        <v>【602.56】</v>
      </c>
      <c r="BQ6" s="27">
        <f t="shared" ref="BQ6:BZ6" si="6">IF(BQ7="",NA(),BQ7)</f>
        <v>61.15</v>
      </c>
      <c r="BR6" s="27">
        <f t="shared" si="6"/>
        <v>60.64</v>
      </c>
      <c r="BS6" s="27">
        <f t="shared" si="6"/>
        <v>54.29</v>
      </c>
      <c r="BT6" s="27">
        <f t="shared" si="6"/>
        <v>56.69</v>
      </c>
      <c r="BU6" s="27">
        <f t="shared" si="6"/>
        <v>53.73</v>
      </c>
      <c r="BV6" s="27">
        <f t="shared" si="6"/>
        <v>82.65</v>
      </c>
      <c r="BW6" s="27">
        <f t="shared" si="6"/>
        <v>82.55</v>
      </c>
      <c r="BX6" s="27">
        <f t="shared" si="6"/>
        <v>83.55</v>
      </c>
      <c r="BY6" s="27">
        <f t="shared" si="6"/>
        <v>84.48</v>
      </c>
      <c r="BZ6" s="27">
        <f t="shared" si="6"/>
        <v>79.22</v>
      </c>
      <c r="CA6" s="23" t="str">
        <f>IF(CA7="","",IF(CA7="-","【-】","【"&amp;SUBSTITUTE(TEXT(CA7,"#,##0.00"),"-","△")&amp;"】"))</f>
        <v>【97.94】</v>
      </c>
      <c r="CB6" s="27">
        <f t="shared" ref="CB6:CK6" si="7">IF(CB7="",NA(),CB7)</f>
        <v>267.06</v>
      </c>
      <c r="CC6" s="27">
        <f t="shared" si="7"/>
        <v>268.38</v>
      </c>
      <c r="CD6" s="27">
        <f t="shared" si="7"/>
        <v>301.89999999999998</v>
      </c>
      <c r="CE6" s="27">
        <f t="shared" si="7"/>
        <v>290.81</v>
      </c>
      <c r="CF6" s="27">
        <f t="shared" si="7"/>
        <v>307.48</v>
      </c>
      <c r="CG6" s="27">
        <f t="shared" si="7"/>
        <v>186.3</v>
      </c>
      <c r="CH6" s="27">
        <f t="shared" si="7"/>
        <v>188.38</v>
      </c>
      <c r="CI6" s="27">
        <f t="shared" si="7"/>
        <v>185.98</v>
      </c>
      <c r="CJ6" s="27">
        <f t="shared" si="7"/>
        <v>187.11</v>
      </c>
      <c r="CK6" s="27">
        <f t="shared" si="7"/>
        <v>202.47</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50.53</v>
      </c>
      <c r="CS6" s="27">
        <f t="shared" si="8"/>
        <v>51.42</v>
      </c>
      <c r="CT6" s="27">
        <f t="shared" si="8"/>
        <v>48.95</v>
      </c>
      <c r="CU6" s="27">
        <f t="shared" si="8"/>
        <v>49.28</v>
      </c>
      <c r="CV6" s="27">
        <f t="shared" si="8"/>
        <v>50.62</v>
      </c>
      <c r="CW6" s="23" t="str">
        <f>IF(CW7="","",IF(CW7="-","【-】","【"&amp;SUBSTITUTE(TEXT(CW7,"#,##0.00"),"-","△")&amp;"】"))</f>
        <v>【60.13】</v>
      </c>
      <c r="CX6" s="27">
        <f t="shared" ref="CX6:DG6" si="9">IF(CX7="",NA(),CX7)</f>
        <v>67.09</v>
      </c>
      <c r="CY6" s="27">
        <f t="shared" si="9"/>
        <v>67.36</v>
      </c>
      <c r="CZ6" s="27">
        <f t="shared" si="9"/>
        <v>66.040000000000006</v>
      </c>
      <c r="DA6" s="27">
        <f t="shared" si="9"/>
        <v>67.819999999999993</v>
      </c>
      <c r="DB6" s="27">
        <f t="shared" si="9"/>
        <v>69.11</v>
      </c>
      <c r="DC6" s="27">
        <f t="shared" si="9"/>
        <v>82.08</v>
      </c>
      <c r="DD6" s="27">
        <f t="shared" si="9"/>
        <v>81.34</v>
      </c>
      <c r="DE6" s="27">
        <f t="shared" si="9"/>
        <v>81.14</v>
      </c>
      <c r="DF6" s="27">
        <f t="shared" si="9"/>
        <v>79.7</v>
      </c>
      <c r="DG6" s="27">
        <f t="shared" si="9"/>
        <v>79</v>
      </c>
      <c r="DH6" s="23" t="str">
        <f>IF(DH7="","",IF(DH7="-","【-】","【"&amp;SUBSTITUTE(TEXT(DH7,"#,##0.00"),"-","△")&amp;"】"))</f>
        <v>【96.00】</v>
      </c>
      <c r="DI6" s="27">
        <f t="shared" ref="DI6:DR6" si="10">IF(DI7="",NA(),DI7)</f>
        <v>2.78</v>
      </c>
      <c r="DJ6" s="27">
        <f t="shared" si="10"/>
        <v>5.55</v>
      </c>
      <c r="DK6" s="27">
        <f t="shared" si="10"/>
        <v>7.93</v>
      </c>
      <c r="DL6" s="27">
        <f t="shared" si="10"/>
        <v>10.43</v>
      </c>
      <c r="DM6" s="27">
        <f t="shared" si="10"/>
        <v>12.87</v>
      </c>
      <c r="DN6" s="27">
        <f t="shared" si="10"/>
        <v>12.7</v>
      </c>
      <c r="DO6" s="27">
        <f t="shared" si="10"/>
        <v>14.65</v>
      </c>
      <c r="DP6" s="27">
        <f t="shared" si="10"/>
        <v>16.11</v>
      </c>
      <c r="DQ6" s="27">
        <f t="shared" si="10"/>
        <v>17.05</v>
      </c>
      <c r="DR6" s="27">
        <f t="shared" si="10"/>
        <v>17.62</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7">
        <f t="shared" si="11"/>
        <v>0.1</v>
      </c>
      <c r="EA6" s="27">
        <f t="shared" si="11"/>
        <v>0.17</v>
      </c>
      <c r="EB6" s="27">
        <f t="shared" si="11"/>
        <v>0.22</v>
      </c>
      <c r="EC6" s="27">
        <f t="shared" si="11"/>
        <v>0.18</v>
      </c>
      <c r="ED6" s="23" t="str">
        <f>IF(ED7="","",IF(ED7="-","【-】","【"&amp;SUBSTITUTE(TEXT(ED7,"#,##0.00"),"-","△")&amp;"】"))</f>
        <v>【9.46】</v>
      </c>
      <c r="EE6" s="27">
        <f t="shared" ref="EE6:EN6" si="12">IF(EE7="",NA(),EE7)</f>
        <v>0.53</v>
      </c>
      <c r="EF6" s="23">
        <f t="shared" si="12"/>
        <v>0</v>
      </c>
      <c r="EG6" s="23">
        <f t="shared" si="12"/>
        <v>0</v>
      </c>
      <c r="EH6" s="23">
        <f t="shared" si="12"/>
        <v>0</v>
      </c>
      <c r="EI6" s="23">
        <f t="shared" si="12"/>
        <v>0</v>
      </c>
      <c r="EJ6" s="27">
        <f t="shared" si="12"/>
        <v>1.65</v>
      </c>
      <c r="EK6" s="27">
        <f t="shared" si="12"/>
        <v>0.14000000000000001</v>
      </c>
      <c r="EL6" s="27">
        <f t="shared" si="12"/>
        <v>0.08</v>
      </c>
      <c r="EM6" s="27">
        <f t="shared" si="12"/>
        <v>0.57999999999999996</v>
      </c>
      <c r="EN6" s="27">
        <f t="shared" si="12"/>
        <v>0.09</v>
      </c>
      <c r="EO6" s="23" t="str">
        <f>IF(EO7="","",IF(EO7="-","【-】","【"&amp;SUBSTITUTE(TEXT(EO7,"#,##0.00"),"-","△")&amp;"】"))</f>
        <v>【0.19】</v>
      </c>
    </row>
    <row r="7" spans="1:148" s="13" customFormat="1" x14ac:dyDescent="0.15">
      <c r="A7" s="14"/>
      <c r="B7" s="20">
        <v>2024</v>
      </c>
      <c r="C7" s="20">
        <v>82104</v>
      </c>
      <c r="D7" s="20">
        <v>46</v>
      </c>
      <c r="E7" s="20">
        <v>17</v>
      </c>
      <c r="F7" s="20">
        <v>1</v>
      </c>
      <c r="G7" s="20">
        <v>0</v>
      </c>
      <c r="H7" s="20" t="s">
        <v>97</v>
      </c>
      <c r="I7" s="20" t="s">
        <v>98</v>
      </c>
      <c r="J7" s="20" t="s">
        <v>99</v>
      </c>
      <c r="K7" s="20" t="s">
        <v>100</v>
      </c>
      <c r="L7" s="20" t="s">
        <v>101</v>
      </c>
      <c r="M7" s="20" t="s">
        <v>102</v>
      </c>
      <c r="N7" s="24" t="s">
        <v>103</v>
      </c>
      <c r="O7" s="24">
        <v>59.42</v>
      </c>
      <c r="P7" s="24">
        <v>35.01</v>
      </c>
      <c r="Q7" s="24">
        <v>89.51</v>
      </c>
      <c r="R7" s="24">
        <v>3190</v>
      </c>
      <c r="S7" s="24">
        <v>42071</v>
      </c>
      <c r="T7" s="24">
        <v>80.88</v>
      </c>
      <c r="U7" s="24">
        <v>520.16999999999996</v>
      </c>
      <c r="V7" s="24">
        <v>14677</v>
      </c>
      <c r="W7" s="24">
        <v>5.78</v>
      </c>
      <c r="X7" s="24">
        <v>2539.27</v>
      </c>
      <c r="Y7" s="24">
        <v>105.55</v>
      </c>
      <c r="Z7" s="24">
        <v>117.61</v>
      </c>
      <c r="AA7" s="24">
        <v>104.78</v>
      </c>
      <c r="AB7" s="24">
        <v>103.88</v>
      </c>
      <c r="AC7" s="24">
        <v>102.48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32.04</v>
      </c>
      <c r="AV7" s="24">
        <v>64.94</v>
      </c>
      <c r="AW7" s="24">
        <v>63.8</v>
      </c>
      <c r="AX7" s="24">
        <v>68.319999999999993</v>
      </c>
      <c r="AY7" s="24">
        <v>70.97</v>
      </c>
      <c r="AZ7" s="24">
        <v>40.67</v>
      </c>
      <c r="BA7" s="24">
        <v>47.7</v>
      </c>
      <c r="BB7" s="24">
        <v>50.59</v>
      </c>
      <c r="BC7" s="24">
        <v>62.37</v>
      </c>
      <c r="BD7" s="24">
        <v>63.88</v>
      </c>
      <c r="BE7" s="24">
        <v>82.75</v>
      </c>
      <c r="BF7" s="24">
        <v>470.26</v>
      </c>
      <c r="BG7" s="24">
        <v>461.32</v>
      </c>
      <c r="BH7" s="24">
        <v>547.33000000000004</v>
      </c>
      <c r="BI7" s="24">
        <v>425.99</v>
      </c>
      <c r="BJ7" s="24">
        <v>390.39</v>
      </c>
      <c r="BK7" s="24">
        <v>1050.51</v>
      </c>
      <c r="BL7" s="24">
        <v>1102.01</v>
      </c>
      <c r="BM7" s="24">
        <v>987.36</v>
      </c>
      <c r="BN7" s="24">
        <v>1042.77</v>
      </c>
      <c r="BO7" s="24">
        <v>943.46</v>
      </c>
      <c r="BP7" s="24">
        <v>602.55999999999995</v>
      </c>
      <c r="BQ7" s="24">
        <v>61.15</v>
      </c>
      <c r="BR7" s="24">
        <v>60.64</v>
      </c>
      <c r="BS7" s="24">
        <v>54.29</v>
      </c>
      <c r="BT7" s="24">
        <v>56.69</v>
      </c>
      <c r="BU7" s="24">
        <v>53.73</v>
      </c>
      <c r="BV7" s="24">
        <v>82.65</v>
      </c>
      <c r="BW7" s="24">
        <v>82.55</v>
      </c>
      <c r="BX7" s="24">
        <v>83.55</v>
      </c>
      <c r="BY7" s="24">
        <v>84.48</v>
      </c>
      <c r="BZ7" s="24">
        <v>79.22</v>
      </c>
      <c r="CA7" s="24">
        <v>97.94</v>
      </c>
      <c r="CB7" s="24">
        <v>267.06</v>
      </c>
      <c r="CC7" s="24">
        <v>268.38</v>
      </c>
      <c r="CD7" s="24">
        <v>301.89999999999998</v>
      </c>
      <c r="CE7" s="24">
        <v>290.81</v>
      </c>
      <c r="CF7" s="24">
        <v>307.48</v>
      </c>
      <c r="CG7" s="24">
        <v>186.3</v>
      </c>
      <c r="CH7" s="24">
        <v>188.38</v>
      </c>
      <c r="CI7" s="24">
        <v>185.98</v>
      </c>
      <c r="CJ7" s="24">
        <v>187.11</v>
      </c>
      <c r="CK7" s="24">
        <v>202.47</v>
      </c>
      <c r="CL7" s="24">
        <v>140.97999999999999</v>
      </c>
      <c r="CM7" s="24" t="s">
        <v>103</v>
      </c>
      <c r="CN7" s="24" t="s">
        <v>103</v>
      </c>
      <c r="CO7" s="24" t="s">
        <v>103</v>
      </c>
      <c r="CP7" s="24" t="s">
        <v>103</v>
      </c>
      <c r="CQ7" s="24" t="s">
        <v>103</v>
      </c>
      <c r="CR7" s="24">
        <v>50.53</v>
      </c>
      <c r="CS7" s="24">
        <v>51.42</v>
      </c>
      <c r="CT7" s="24">
        <v>48.95</v>
      </c>
      <c r="CU7" s="24">
        <v>49.28</v>
      </c>
      <c r="CV7" s="24">
        <v>50.62</v>
      </c>
      <c r="CW7" s="24">
        <v>60.13</v>
      </c>
      <c r="CX7" s="24">
        <v>67.09</v>
      </c>
      <c r="CY7" s="24">
        <v>67.36</v>
      </c>
      <c r="CZ7" s="24">
        <v>66.040000000000006</v>
      </c>
      <c r="DA7" s="24">
        <v>67.819999999999993</v>
      </c>
      <c r="DB7" s="24">
        <v>69.11</v>
      </c>
      <c r="DC7" s="24">
        <v>82.08</v>
      </c>
      <c r="DD7" s="24">
        <v>81.34</v>
      </c>
      <c r="DE7" s="24">
        <v>81.14</v>
      </c>
      <c r="DF7" s="24">
        <v>79.7</v>
      </c>
      <c r="DG7" s="24">
        <v>79</v>
      </c>
      <c r="DH7" s="24">
        <v>96</v>
      </c>
      <c r="DI7" s="24">
        <v>2.78</v>
      </c>
      <c r="DJ7" s="24">
        <v>5.55</v>
      </c>
      <c r="DK7" s="24">
        <v>7.93</v>
      </c>
      <c r="DL7" s="24">
        <v>10.43</v>
      </c>
      <c r="DM7" s="24">
        <v>12.87</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0.53</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109</v>
      </c>
    </row>
    <row r="12" spans="1:148" x14ac:dyDescent="0.15">
      <c r="B12">
        <v>1</v>
      </c>
      <c r="C12">
        <v>1</v>
      </c>
      <c r="D12">
        <v>2</v>
      </c>
      <c r="E12">
        <v>3</v>
      </c>
      <c r="F12">
        <v>4</v>
      </c>
      <c r="G12" t="s">
        <v>110</v>
      </c>
    </row>
    <row r="13" spans="1:148" x14ac:dyDescent="0.15">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2025-12-23T05:57:40Z</dcterms:created>
  <dcterms:modified xsi:type="dcterms:W3CDTF">2026-02-26T06:47:21Z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2026-01-30T07:19:12Z</vt:filetime>
  </property>
</Properties>
</file>