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006\上下水道部\01総務経営課\01総務経営グループ\R05_総務経営グループ\③経営比較分析表\20240118_1705Fw： 【茨城県市町村課】公営企業に係る経営比較分析表（令和４年度決算）の分析等について（送信の御連～\常陸大宮市（県提出）\"/>
    </mc:Choice>
  </mc:AlternateContent>
  <workbookProtection workbookAlgorithmName="SHA-512" workbookHashValue="Td5lC81NxVmAolCCPeLKS/zW1/WLH2WZ2HkavOvNs6Exyw8FUJkz9Jp74GRdeBeSbP/Ad0fpKQbSB1RrOIFCpg==" workbookSaltValue="0FniRZ6p/YOh0IWnquLZa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<sst xmlns="http://schemas.openxmlformats.org/spreadsheetml/2006/main" count="228" uniqueCount="113">
  <si>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</si>
  <si>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</si>
  <si>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</si>
  <si>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</si>
  <si>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</si>
  <si>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</si>
  <si>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</si>
  <si>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</si>
  <si>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</si>
  <si>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</si>
  <si>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</si>
  <si>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</si>
  <si>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</si>
  <si>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</si>
  <si>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</si>
  <si>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</si>
  <si>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</si>
  <si>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</si>
  <si>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</si>
  <si>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</si>
  <si>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</si>
  <si>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</si>
  <si>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</si>
  <si>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</si>
  <si>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</si>
  <si>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</si>
  <si>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</si>
  <si>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</si>
  <si>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</si>
  <si>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</si>
  <si>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</si>
  <si>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</si>
  <si>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</si>
  <si>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</si>
  <si>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</si>
  <si>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</si>
  <si>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</si>
  <si>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</si>
  <si>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</si>
  <si>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</si>
  <si>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</si>
  <si>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</si>
  <si>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</si>
  <si>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</si>
  <si>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</si>
  <si>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</si>
  <si>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</si>
  <si>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</si>
  <si>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</si>
  <si>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</si>
  <si>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</si>
  <si>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</si>
  <si>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</si>
  <si>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</si>
  <si>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</si>
  <si>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</si>
  <si>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</si>
  <si>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</si>
  <si>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</si>
  <si>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</si>
  <si>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</si>
  <si>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</si>
  <si>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</si>
  <si>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</si>
  <si>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</si>
  <si>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</si>
  <si>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</si>
  <si>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</si>
  <si>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</si>
  <si>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</si>
  <si>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</si>
  <si>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</si>
  <si>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</si>
  <si>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</si>
  <si>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</si>
  <si>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</si>
  <si>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</si>
  <si>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</si>
  <si>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</si>
  <si>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</si>
  <si>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</si>
  <si>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</si>
  <si>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</si>
  <si>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</si>
  <si>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</si>
  <si>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</si>
  <si>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</si>
  <si>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</si>
  <si>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</si>
  <si>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</si>
  <si>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</si>
  <si>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</si>
  <si>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</si>
  <si>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常陸大宮市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</si>
  <si>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</si>
  <si>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</si>
  <si>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</si>
  <si>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</si>
  <si>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</si>
  <si>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</si>
  <si>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</si>
  <si>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</si>
  <si>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</si>
  <si>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</si>
  <si>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</si>
  <si>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</si>
  <si>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</si>
  <si>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</si>
  <si>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</si>
  <si>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</si>
  <si>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営収支比率及び⑤料金回収率は全国平均及び類似団体平均を上回っている。収入の根幹である給水収益については、人口減少と共に減少傾向にあり、管路の更新費用を賄えず、一般会計からの繰入金に依存している状況である。
②累積欠損金比率は0％であり、欠損金は発生していない。
③流動比率及び④企業債残高対給水収益比率は、統合前の簡易水道地域の建設改良工事の財源として多額の企業債を発行していることから、比較的高い状況である。
⑧有収率は全国平均及び類似団体平均を大きく下回り、⑥給水原価及び⑦施設利用率が高くなっていることから、管路の老朽化による漏水が有収率を低下させ、経営効率性を悪化させる要因となっている。</t>
    <rPh sb="7" eb="8">
      <t>オヨ</t>
    </rPh>
    <rPh sb="29" eb="30">
      <t>ウエ</t>
    </rPh>
    <rPh sb="69" eb="71">
      <t>カンロ</t>
    </rPh>
    <rPh sb="72" eb="74">
      <t>コウシン</t>
    </rPh>
    <rPh sb="74" eb="76">
      <t>ヒヨウ</t>
    </rPh>
    <rPh sb="77" eb="78">
      <t>マカナ</t>
    </rPh>
    <rPh sb="106" eb="108">
      <t>ルイセキ</t>
    </rPh>
    <rPh sb="108" eb="110">
      <t>ケッソン</t>
    </rPh>
    <rPh sb="110" eb="111">
      <t>キン</t>
    </rPh>
    <rPh sb="111" eb="113">
      <t>ヒリツ</t>
    </rPh>
    <rPh sb="120" eb="123">
      <t>ケッソンキン</t>
    </rPh>
    <rPh sb="124" eb="126">
      <t>ハッセイ</t>
    </rPh>
    <rPh sb="138" eb="139">
      <t>オヨ</t>
    </rPh>
    <rPh sb="196" eb="199">
      <t>ヒカクテキ</t>
    </rPh>
    <rPh sb="199" eb="200">
      <t>タカ</t>
    </rPh>
    <rPh sb="201" eb="203">
      <t>ジョウキョウ</t>
    </rPh>
    <rPh sb="209" eb="212">
      <t>ユウシュウリツ</t>
    </rPh>
    <rPh sb="226" eb="227">
      <t>オオ</t>
    </rPh>
    <rPh sb="229" eb="231">
      <t>シタマワ</t>
    </rPh>
    <rPh sb="234" eb="236">
      <t>キュウスイ</t>
    </rPh>
    <rPh sb="236" eb="238">
      <t>ゲンカ</t>
    </rPh>
    <rPh sb="238" eb="239">
      <t>オヨ</t>
    </rPh>
    <rPh sb="241" eb="243">
      <t>シセツ</t>
    </rPh>
    <rPh sb="243" eb="245">
      <t>リヨウ</t>
    </rPh>
    <rPh sb="245" eb="246">
      <t>リツ</t>
    </rPh>
    <rPh sb="247" eb="248">
      <t>タカ</t>
    </rPh>
    <rPh sb="271" eb="274">
      <t>ユウシュウリツ</t>
    </rPh>
    <rPh sb="275" eb="277">
      <t>テイカ</t>
    </rPh>
    <rPh sb="280" eb="282">
      <t>ケイエイ</t>
    </rPh>
    <rPh sb="282" eb="285">
      <t>コウリツセイ</t>
    </rPh>
    <rPh sb="286" eb="288">
      <t>アッカ</t>
    </rPh>
    <rPh sb="291" eb="293">
      <t>ヨウイン</t>
    </rPh>
    <phoneticPr fontId="4"/>
  </si>
  <si>
    <t>①有形固定資産減価償却率及び②管路経年化率は、全国平均及び類似団体平均より高く、管路の老朽化が見られる。
③管路更新率は全国平均及び類似団体平均より高く、積極的に老朽化した管路の更新を進めていることが表れている。</t>
    <rPh sb="12" eb="13">
      <t>オヨ</t>
    </rPh>
    <rPh sb="40" eb="42">
      <t>カンロ</t>
    </rPh>
    <rPh sb="43" eb="46">
      <t>ロウキュウカ</t>
    </rPh>
    <rPh sb="47" eb="48">
      <t>ミ</t>
    </rPh>
    <rPh sb="100" eb="101">
      <t>アラワ</t>
    </rPh>
    <phoneticPr fontId="4"/>
  </si>
  <si>
    <t>　令和2年度に「水道事業経営計画」を策定し、実効性のある経営改善に取り組んでいるところである。
　経営の健全性については、一定の水準を維持してはいるものの、今後は急速に進む人口減少に伴い、給水収益も減少することが予想される。一般会計からの繰入金に依存している現状であり、独立採算の観点から自主財源の確保が求められていることを考慮すると、今後の経営状況の見通しは厳しいものとなっている。
　また、給水収益の確保や施設・管路の老朽化対策など様々な課題を抱えている中で、特に早急な対策を講ずる必要があるのが有収率の向上である。有収率の低下は経営を圧迫する要因となることから、今後も老朽管路の更新とともに、積極的な漏水修繕に努めていく必要がある。</t>
    <rPh sb="162" eb="164">
      <t>コウリョ</t>
    </rPh>
    <rPh sb="264" eb="266">
      <t>テイカ</t>
    </rPh>
    <rPh sb="274" eb="276">
      <t>ヨウイン</t>
    </rPh>
    <rPh sb="284" eb="286">
      <t>コンゴ</t>
    </rPh>
    <rPh sb="313" eb="3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</si>
</sst>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1.05</c:v>
                </c:pt>
                <c:pt idx="1">
                  <c:v>0.89</c:v>
                </c:pt>
                <c:pt idx="2">
                  <c:v>1.1200000000000001</c:v>
                </c:pt>
                <c:pt idx="3">
                  <c:v>0.8</c:v>
                </c:pt>
                <c:pt idx="4">
                  <c:v>0.75</c:v>
                </c:pt>
              </c:numCache>
            </c:numRef>
          </c:val>
          <c:extLst>
            <c:ext xmlns:c16="http://schemas.microsoft.com/office/drawing/2014/chart" uri="{C3380CC4-5D6E-409C-BE32-E72D297353CC}">
              <c16:uniqueId val="{00000000-5034-40E5-8CE3-6BF2F89C7E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5034-40E5-8CE3-6BF2F89C7E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79.28</c:v>
                </c:pt>
                <c:pt idx="1">
                  <c:v>77.25</c:v>
                </c:pt>
                <c:pt idx="2">
                  <c:v>76.989999999999995</c:v>
                </c:pt>
                <c:pt idx="3">
                  <c:v>74.81</c:v>
                </c:pt>
                <c:pt idx="4">
                  <c:v>71.760000000000005</c:v>
                </c:pt>
              </c:numCache>
            </c:numRef>
          </c:val>
          <c:extLst>
            <c:ext xmlns:c16="http://schemas.microsoft.com/office/drawing/2014/chart" uri="{C3380CC4-5D6E-409C-BE32-E72D297353CC}">
              <c16:uniqueId val="{00000000-1263-4E95-9161-C26D3E6370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1263-4E95-9161-C26D3E6370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62.23</c:v>
                </c:pt>
                <c:pt idx="1">
                  <c:v>62.08</c:v>
                </c:pt>
                <c:pt idx="2">
                  <c:v>61.58</c:v>
                </c:pt>
                <c:pt idx="3">
                  <c:v>62.37</c:v>
                </c:pt>
                <c:pt idx="4">
                  <c:v>65.010000000000005</c:v>
                </c:pt>
              </c:numCache>
            </c:numRef>
          </c:val>
          <c:extLst>
            <c:ext xmlns:c16="http://schemas.microsoft.com/office/drawing/2014/chart" uri="{C3380CC4-5D6E-409C-BE32-E72D297353CC}">
              <c16:uniqueId val="{00000000-62F1-4079-97FE-5E2EEA3672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62F1-4079-97FE-5E2EEA3672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108.95</c:v>
                </c:pt>
                <c:pt idx="1">
                  <c:v>107.58</c:v>
                </c:pt>
                <c:pt idx="2">
                  <c:v>112.48</c:v>
                </c:pt>
                <c:pt idx="3">
                  <c:v>104.94</c:v>
                </c:pt>
                <c:pt idx="4">
                  <c:v>113.89</c:v>
                </c:pt>
              </c:numCache>
            </c:numRef>
          </c:val>
          <c:extLst>
            <c:ext xmlns:c16="http://schemas.microsoft.com/office/drawing/2014/chart" uri="{C3380CC4-5D6E-409C-BE32-E72D297353CC}">
              <c16:uniqueId val="{00000000-E5BB-46C5-97F2-F5FABFA76E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E5BB-46C5-97F2-F5FABFA76E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50.41</c:v>
                </c:pt>
                <c:pt idx="1">
                  <c:v>51.73</c:v>
                </c:pt>
                <c:pt idx="2">
                  <c:v>51.6</c:v>
                </c:pt>
                <c:pt idx="3">
                  <c:v>53.07</c:v>
                </c:pt>
                <c:pt idx="4">
                  <c:v>53.96</c:v>
                </c:pt>
              </c:numCache>
            </c:numRef>
          </c:val>
          <c:extLst>
            <c:ext xmlns:c16="http://schemas.microsoft.com/office/drawing/2014/chart" uri="{C3380CC4-5D6E-409C-BE32-E72D297353CC}">
              <c16:uniqueId val="{00000000-17A4-4E02-AAFD-562913777F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17A4-4E02-AAFD-562913777F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11.08</c:v>
                </c:pt>
                <c:pt idx="1">
                  <c:v>20.18</c:v>
                </c:pt>
                <c:pt idx="2">
                  <c:v>20.03</c:v>
                </c:pt>
                <c:pt idx="3">
                  <c:v>24.38</c:v>
                </c:pt>
                <c:pt idx="4">
                  <c:v>26.1</c:v>
                </c:pt>
              </c:numCache>
            </c:numRef>
          </c:val>
          <c:extLst>
            <c:ext xmlns:c16="http://schemas.microsoft.com/office/drawing/2014/chart" uri="{C3380CC4-5D6E-409C-BE32-E72D297353CC}">
              <c16:uniqueId val="{00000000-0DA1-44CD-91BD-5147DB8193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0DA1-44CD-91BD-5147DB8193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C2-4D8E-9D80-84F5D40C6A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BC2-4D8E-9D80-84F5D40C6A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298.11</c:v>
                </c:pt>
                <c:pt idx="1">
                  <c:v>344.63</c:v>
                </c:pt>
                <c:pt idx="2">
                  <c:v>259.08</c:v>
                </c:pt>
                <c:pt idx="3">
                  <c:v>365.04</c:v>
                </c:pt>
                <c:pt idx="4">
                  <c:v>352.21</c:v>
                </c:pt>
              </c:numCache>
            </c:numRef>
          </c:val>
          <c:extLst>
            <c:ext xmlns:c16="http://schemas.microsoft.com/office/drawing/2014/chart" uri="{C3380CC4-5D6E-409C-BE32-E72D297353CC}">
              <c16:uniqueId val="{00000000-846B-4DE0-9E78-AD685B72B3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846B-4DE0-9E78-AD685B72B3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370.37</c:v>
                </c:pt>
                <c:pt idx="1">
                  <c:v>366.72</c:v>
                </c:pt>
                <c:pt idx="2">
                  <c:v>362.78</c:v>
                </c:pt>
                <c:pt idx="3">
                  <c:v>375.22</c:v>
                </c:pt>
                <c:pt idx="4">
                  <c:v>329.5</c:v>
                </c:pt>
              </c:numCache>
            </c:numRef>
          </c:val>
          <c:extLst>
            <c:ext xmlns:c16="http://schemas.microsoft.com/office/drawing/2014/chart" uri="{C3380CC4-5D6E-409C-BE32-E72D297353CC}">
              <c16:uniqueId val="{00000000-10CE-4F7B-BC81-5010C7A7BA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10CE-4F7B-BC81-5010C7A7BA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96.89</c:v>
                </c:pt>
                <c:pt idx="1">
                  <c:v>95.48</c:v>
                </c:pt>
                <c:pt idx="2">
                  <c:v>97.51</c:v>
                </c:pt>
                <c:pt idx="3">
                  <c:v>87.87</c:v>
                </c:pt>
                <c:pt idx="4">
                  <c:v>102.6</c:v>
                </c:pt>
              </c:numCache>
            </c:numRef>
          </c:val>
          <c:extLst>
            <c:ext xmlns:c16="http://schemas.microsoft.com/office/drawing/2014/chart" uri="{C3380CC4-5D6E-409C-BE32-E72D297353CC}">
              <c16:uniqueId val="{00000000-52A3-4742-BAFB-4DF87B7C63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52A3-4742-BAFB-4DF87B7C63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227.53</c:v>
                </c:pt>
                <c:pt idx="1">
                  <c:v>229.69</c:v>
                </c:pt>
                <c:pt idx="2">
                  <c:v>226.8</c:v>
                </c:pt>
                <c:pt idx="3">
                  <c:v>235.89</c:v>
                </c:pt>
                <c:pt idx="4">
                  <c:v>216.82</c:v>
                </c:pt>
              </c:numCache>
            </c:numRef>
          </c:val>
          <c:extLst>
            <c:ext xmlns:c16="http://schemas.microsoft.com/office/drawing/2014/chart" uri="{C3380CC4-5D6E-409C-BE32-E72D297353CC}">
              <c16:uniqueId val="{00000000-1975-4A69-91B4-FAD8FEC1AE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975-4A69-91B4-FAD8FEC1AE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2"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茨城県　常陸大宮市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39370</v>
      </c>
      <c r="AM8" s="45"/>
      <c r="AN8" s="45"/>
      <c r="AO8" s="45"/>
      <c r="AP8" s="45"/>
      <c r="AQ8" s="45"/>
      <c r="AR8" s="45"/>
      <c r="AS8" s="45"/>
      <c r="AT8" s="46">
        <f>データ!$S$6</f>
        <v>348.45</v>
      </c>
      <c r="AU8" s="47"/>
      <c r="AV8" s="47"/>
      <c r="AW8" s="47"/>
      <c r="AX8" s="47"/>
      <c r="AY8" s="47"/>
      <c r="AZ8" s="47"/>
      <c r="BA8" s="47"/>
      <c r="BB8" s="48">
        <f>データ!$T$6</f>
        <v>112.99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74.83</v>
      </c>
      <c r="J10" s="47"/>
      <c r="K10" s="47"/>
      <c r="L10" s="47"/>
      <c r="M10" s="47"/>
      <c r="N10" s="47"/>
      <c r="O10" s="81"/>
      <c r="P10" s="48">
        <f>データ!$P$6</f>
        <v>94.83</v>
      </c>
      <c r="Q10" s="48"/>
      <c r="R10" s="48"/>
      <c r="S10" s="48"/>
      <c r="T10" s="48"/>
      <c r="U10" s="48"/>
      <c r="V10" s="48"/>
      <c r="W10" s="45">
        <f>データ!$Q$6</f>
        <v>4300</v>
      </c>
      <c r="X10" s="45"/>
      <c r="Y10" s="45"/>
      <c r="Z10" s="45"/>
      <c r="AA10" s="45"/>
      <c r="AB10" s="45"/>
      <c r="AC10" s="45"/>
      <c r="AD10" s="2"/>
      <c r="AE10" s="2"/>
      <c r="AF10" s="2"/>
      <c r="AG10" s="2"/>
      <c r="AH10" s="2"/>
      <c r="AI10" s="2"/>
      <c r="AJ10" s="2"/>
      <c r="AK10" s="2"/>
      <c r="AL10" s="45">
        <f>データ!$U$6</f>
        <v>37127</v>
      </c>
      <c r="AM10" s="45"/>
      <c r="AN10" s="45"/>
      <c r="AO10" s="45"/>
      <c r="AP10" s="45"/>
      <c r="AQ10" s="45"/>
      <c r="AR10" s="45"/>
      <c r="AS10" s="45"/>
      <c r="AT10" s="46">
        <f>データ!$V$6</f>
        <v>348.3</v>
      </c>
      <c r="AU10" s="47"/>
      <c r="AV10" s="47"/>
      <c r="AW10" s="47"/>
      <c r="AX10" s="47"/>
      <c r="AY10" s="47"/>
      <c r="AZ10" s="47"/>
      <c r="BA10" s="47"/>
      <c r="BB10" s="48">
        <f>データ!$W$6</f>
        <v>106.59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s5AZ/rxy7dQMGEVcjLKH+Aa4Q4UcJqNhnYJEFdVWdpoIFkUGYzQVhle0j5ChHTlYUfWkLkomoPbSvjAd6b7pQ==" saltValue="9fcApbdCGo+S/eD9UW3G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82252</v>
      </c>
      <c r="D6" s="20">
        <f t="shared" si="3"/>
        <v>46</v>
      </c>
      <c r="E6" s="20">
        <f t="shared" si="3"/>
        <v>1</v>
      </c>
      <c r="F6" s="20">
        <f t="shared" si="3"/>
        <v>0</v>
      </c>
      <c r="G6" s="20">
        <f t="shared" si="3"/>
        <v>1</v>
      </c>
      <c r="H6" s="20" t="str">
        <f t="shared" si="3"/>
        <v>茨城県　常陸大宮市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74.83</v>
      </c>
      <c r="P6" s="21">
        <f t="shared" si="3"/>
        <v>94.83</v>
      </c>
      <c r="Q6" s="21">
        <f t="shared" si="3"/>
        <v>4300</v>
      </c>
      <c r="R6" s="21">
        <f t="shared" si="3"/>
        <v>39370</v>
      </c>
      <c r="S6" s="21">
        <f t="shared" si="3"/>
        <v>348.45</v>
      </c>
      <c r="T6" s="21">
        <f t="shared" si="3"/>
        <v>112.99</v>
      </c>
      <c r="U6" s="21">
        <f t="shared" si="3"/>
        <v>37127</v>
      </c>
      <c r="V6" s="21">
        <f t="shared" si="3"/>
        <v>348.3</v>
      </c>
      <c r="W6" s="21">
        <f t="shared" si="3"/>
        <v>106.59</v>
      </c>
      <c r="X6" s="22">
        <f>IF(X7="",NA(),X7)</f>
        <v>108.95</v>
      </c>
      <c r="Y6" s="22">
        <f t="shared" ref="Y6:AG6" si="4">IF(Y7="",NA(),Y7)</f>
        <v>107.58</v>
      </c>
      <c r="Z6" s="22">
        <f t="shared" si="4"/>
        <v>112.48</v>
      </c>
      <c r="AA6" s="22">
        <f t="shared" si="4"/>
        <v>104.94</v>
      </c>
      <c r="AB6" s="22">
        <f t="shared" si="4"/>
        <v>113.89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298.11</v>
      </c>
      <c r="AU6" s="22">
        <f t="shared" ref="AU6:BC6" si="6">IF(AU7="",NA(),AU7)</f>
        <v>344.63</v>
      </c>
      <c r="AV6" s="22">
        <f t="shared" si="6"/>
        <v>259.08</v>
      </c>
      <c r="AW6" s="22">
        <f t="shared" si="6"/>
        <v>365.04</v>
      </c>
      <c r="AX6" s="22">
        <f t="shared" si="6"/>
        <v>352.21</v>
      </c>
      <c r="AY6" s="22">
        <f t="shared" si="6"/>
        <v>366.03</v>
      </c>
      <c r="AZ6" s="22">
        <f t="shared" si="6"/>
        <v>365.18</v>
      </c>
      <c r="BA6" s="22">
        <f t="shared" si="6"/>
        <v>327.77</v>
      </c>
      <c r="BB6" s="22">
        <f t="shared" si="6"/>
        <v>338.02</v>
      </c>
      <c r="BC6" s="22">
        <f t="shared" si="6"/>
        <v>345.94</v>
      </c>
      <c r="BD6" s="21" t="str">
        <f>IF(BD7="","",IF(BD7="-","【-】","【"&amp;SUBSTITUTE(TEXT(BD7,"#,##0.00"),"-","△")&amp;"】"))</f>
        <v>【252.29】</v>
      </c>
      <c r="BE6" s="22">
        <f>IF(BE7="",NA(),BE7)</f>
        <v>370.37</v>
      </c>
      <c r="BF6" s="22">
        <f t="shared" ref="BF6:BN6" si="7">IF(BF7="",NA(),BF7)</f>
        <v>366.72</v>
      </c>
      <c r="BG6" s="22">
        <f t="shared" si="7"/>
        <v>362.78</v>
      </c>
      <c r="BH6" s="22">
        <f t="shared" si="7"/>
        <v>375.22</v>
      </c>
      <c r="BI6" s="22">
        <f t="shared" si="7"/>
        <v>329.5</v>
      </c>
      <c r="BJ6" s="22">
        <f t="shared" si="7"/>
        <v>370.12</v>
      </c>
      <c r="BK6" s="22">
        <f t="shared" si="7"/>
        <v>371.65</v>
      </c>
      <c r="BL6" s="22">
        <f t="shared" si="7"/>
        <v>397.1</v>
      </c>
      <c r="BM6" s="22">
        <f t="shared" si="7"/>
        <v>379.91</v>
      </c>
      <c r="BN6" s="22">
        <f t="shared" si="7"/>
        <v>386.61</v>
      </c>
      <c r="BO6" s="21" t="str">
        <f>IF(BO7="","",IF(BO7="-","【-】","【"&amp;SUBSTITUTE(TEXT(BO7,"#,##0.00"),"-","△")&amp;"】"))</f>
        <v>【268.07】</v>
      </c>
      <c r="BP6" s="22">
        <f>IF(BP7="",NA(),BP7)</f>
        <v>96.89</v>
      </c>
      <c r="BQ6" s="22">
        <f t="shared" ref="BQ6:BY6" si="8">IF(BQ7="",NA(),BQ7)</f>
        <v>95.48</v>
      </c>
      <c r="BR6" s="22">
        <f t="shared" si="8"/>
        <v>97.51</v>
      </c>
      <c r="BS6" s="22">
        <f t="shared" si="8"/>
        <v>87.87</v>
      </c>
      <c r="BT6" s="22">
        <f t="shared" si="8"/>
        <v>102.6</v>
      </c>
      <c r="BU6" s="22">
        <f t="shared" si="8"/>
        <v>100.42</v>
      </c>
      <c r="BV6" s="22">
        <f t="shared" si="8"/>
        <v>98.77</v>
      </c>
      <c r="BW6" s="22">
        <f t="shared" si="8"/>
        <v>95.79</v>
      </c>
      <c r="BX6" s="22">
        <f t="shared" si="8"/>
        <v>98.3</v>
      </c>
      <c r="BY6" s="22">
        <f t="shared" si="8"/>
        <v>93.82</v>
      </c>
      <c r="BZ6" s="21" t="str">
        <f>IF(BZ7="","",IF(BZ7="-","【-】","【"&amp;SUBSTITUTE(TEXT(BZ7,"#,##0.00"),"-","△")&amp;"】"))</f>
        <v>【97.47】</v>
      </c>
      <c r="CA6" s="22">
        <f>IF(CA7="",NA(),CA7)</f>
        <v>227.53</v>
      </c>
      <c r="CB6" s="22">
        <f t="shared" ref="CB6:CJ6" si="9">IF(CB7="",NA(),CB7)</f>
        <v>229.69</v>
      </c>
      <c r="CC6" s="22">
        <f t="shared" si="9"/>
        <v>226.8</v>
      </c>
      <c r="CD6" s="22">
        <f t="shared" si="9"/>
        <v>235.89</v>
      </c>
      <c r="CE6" s="22">
        <f t="shared" si="9"/>
        <v>216.82</v>
      </c>
      <c r="CF6" s="22">
        <f t="shared" si="9"/>
        <v>171.67</v>
      </c>
      <c r="CG6" s="22">
        <f t="shared" si="9"/>
        <v>173.67</v>
      </c>
      <c r="CH6" s="22">
        <f t="shared" si="9"/>
        <v>171.13</v>
      </c>
      <c r="CI6" s="22">
        <f t="shared" si="9"/>
        <v>173.7</v>
      </c>
      <c r="CJ6" s="22">
        <f t="shared" si="9"/>
        <v>178.94</v>
      </c>
      <c r="CK6" s="21" t="str">
        <f>IF(CK7="","",IF(CK7="-","【-】","【"&amp;SUBSTITUTE(TEXT(CK7,"#,##0.00"),"-","△")&amp;"】"))</f>
        <v>【174.75】</v>
      </c>
      <c r="CL6" s="22">
        <f>IF(CL7="",NA(),CL7)</f>
        <v>79.28</v>
      </c>
      <c r="CM6" s="22">
        <f t="shared" ref="CM6:CU6" si="10">IF(CM7="",NA(),CM7)</f>
        <v>77.25</v>
      </c>
      <c r="CN6" s="22">
        <f t="shared" si="10"/>
        <v>76.989999999999995</v>
      </c>
      <c r="CO6" s="22">
        <f t="shared" si="10"/>
        <v>74.81</v>
      </c>
      <c r="CP6" s="22">
        <f t="shared" si="10"/>
        <v>71.760000000000005</v>
      </c>
      <c r="CQ6" s="22">
        <f t="shared" si="10"/>
        <v>59.74</v>
      </c>
      <c r="CR6" s="22">
        <f t="shared" si="10"/>
        <v>59.67</v>
      </c>
      <c r="CS6" s="22">
        <f t="shared" si="10"/>
        <v>60.12</v>
      </c>
      <c r="CT6" s="22">
        <f t="shared" si="10"/>
        <v>60.34</v>
      </c>
      <c r="CU6" s="22">
        <f t="shared" si="10"/>
        <v>59.54</v>
      </c>
      <c r="CV6" s="21" t="str">
        <f>IF(CV7="","",IF(CV7="-","【-】","【"&amp;SUBSTITUTE(TEXT(CV7,"#,##0.00"),"-","△")&amp;"】"))</f>
        <v>【59.97】</v>
      </c>
      <c r="CW6" s="22">
        <f>IF(CW7="",NA(),CW7)</f>
        <v>62.23</v>
      </c>
      <c r="CX6" s="22">
        <f t="shared" ref="CX6:DF6" si="11">IF(CX7="",NA(),CX7)</f>
        <v>62.08</v>
      </c>
      <c r="CY6" s="22">
        <f t="shared" si="11"/>
        <v>61.58</v>
      </c>
      <c r="CZ6" s="22">
        <f t="shared" si="11"/>
        <v>62.37</v>
      </c>
      <c r="DA6" s="22">
        <f t="shared" si="11"/>
        <v>65.010000000000005</v>
      </c>
      <c r="DB6" s="22">
        <f t="shared" si="11"/>
        <v>84.8</v>
      </c>
      <c r="DC6" s="22">
        <f t="shared" si="11"/>
        <v>84.6</v>
      </c>
      <c r="DD6" s="22">
        <f t="shared" si="11"/>
        <v>84.24</v>
      </c>
      <c r="DE6" s="22">
        <f t="shared" si="11"/>
        <v>84.19</v>
      </c>
      <c r="DF6" s="22">
        <f t="shared" si="11"/>
        <v>83.93</v>
      </c>
      <c r="DG6" s="21" t="str">
        <f>IF(DG7="","",IF(DG7="-","【-】","【"&amp;SUBSTITUTE(TEXT(DG7,"#,##0.00"),"-","△")&amp;"】"))</f>
        <v>【89.76】</v>
      </c>
      <c r="DH6" s="22">
        <f>IF(DH7="",NA(),DH7)</f>
        <v>50.41</v>
      </c>
      <c r="DI6" s="22">
        <f t="shared" ref="DI6:DQ6" si="12">IF(DI7="",NA(),DI7)</f>
        <v>51.73</v>
      </c>
      <c r="DJ6" s="22">
        <f t="shared" si="12"/>
        <v>51.6</v>
      </c>
      <c r="DK6" s="22">
        <f t="shared" si="12"/>
        <v>53.07</v>
      </c>
      <c r="DL6" s="22">
        <f t="shared" si="12"/>
        <v>53.96</v>
      </c>
      <c r="DM6" s="22">
        <f t="shared" si="12"/>
        <v>47.66</v>
      </c>
      <c r="DN6" s="22">
        <f t="shared" si="12"/>
        <v>48.17</v>
      </c>
      <c r="DO6" s="22">
        <f t="shared" si="12"/>
        <v>48.83</v>
      </c>
      <c r="DP6" s="22">
        <f t="shared" si="12"/>
        <v>49.96</v>
      </c>
      <c r="DQ6" s="22">
        <f t="shared" si="12"/>
        <v>50.82</v>
      </c>
      <c r="DR6" s="21" t="str">
        <f>IF(DR7="","",IF(DR7="-","【-】","【"&amp;SUBSTITUTE(TEXT(DR7,"#,##0.00"),"-","△")&amp;"】"))</f>
        <v>【51.51】</v>
      </c>
      <c r="DS6" s="22">
        <f>IF(DS7="",NA(),DS7)</f>
        <v>11.08</v>
      </c>
      <c r="DT6" s="22">
        <f t="shared" ref="DT6:EB6" si="13">IF(DT7="",NA(),DT7)</f>
        <v>20.18</v>
      </c>
      <c r="DU6" s="22">
        <f t="shared" si="13"/>
        <v>20.03</v>
      </c>
      <c r="DV6" s="22">
        <f t="shared" si="13"/>
        <v>24.38</v>
      </c>
      <c r="DW6" s="22">
        <f t="shared" si="13"/>
        <v>26.1</v>
      </c>
      <c r="DX6" s="22">
        <f t="shared" si="13"/>
        <v>15.1</v>
      </c>
      <c r="DY6" s="22">
        <f t="shared" si="13"/>
        <v>17.12</v>
      </c>
      <c r="DZ6" s="22">
        <f t="shared" si="13"/>
        <v>18.18</v>
      </c>
      <c r="EA6" s="22">
        <f t="shared" si="13"/>
        <v>19.32</v>
      </c>
      <c r="EB6" s="22">
        <f t="shared" si="13"/>
        <v>21.16</v>
      </c>
      <c r="EC6" s="21" t="str">
        <f>IF(EC7="","",IF(EC7="-","【-】","【"&amp;SUBSTITUTE(TEXT(EC7,"#,##0.00"),"-","△")&amp;"】"))</f>
        <v>【23.75】</v>
      </c>
      <c r="ED6" s="22">
        <f>IF(ED7="",NA(),ED7)</f>
        <v>1.05</v>
      </c>
      <c r="EE6" s="22">
        <f t="shared" ref="EE6:EM6" si="14">IF(EE7="",NA(),EE7)</f>
        <v>0.89</v>
      </c>
      <c r="EF6" s="22">
        <f t="shared" si="14"/>
        <v>1.1200000000000001</v>
      </c>
      <c r="EG6" s="22">
        <f t="shared" si="14"/>
        <v>0.8</v>
      </c>
      <c r="EH6" s="22">
        <f t="shared" si="14"/>
        <v>0.75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82252</v>
      </c>
      <c r="D7" s="24">
        <v>46</v>
      </c>
      <c r="E7" s="24">
        <v>1</v>
      </c>
      <c r="F7" s="24">
        <v>0</v>
      </c>
      <c r="G7" s="24">
        <v>1</v>
      </c>
      <c r="H7" s="24" t="s">
        <v>93</v>
      </c>
      <c r="I7" s="24" t="s">
        <v>94</v>
      </c>
      <c r="J7" s="24" t="s">
        <v>95</v>
      </c>
      <c r="K7" s="24" t="s">
        <v>96</v>
      </c>
      <c r="L7" s="24" t="s">
        <v>97</v>
      </c>
      <c r="M7" s="24" t="s">
        <v>98</v>
      </c>
      <c r="N7" s="25" t="s">
        <v>99</v>
      </c>
      <c r="O7" s="25">
        <v>74.83</v>
      </c>
      <c r="P7" s="25">
        <v>94.83</v>
      </c>
      <c r="Q7" s="25">
        <v>4300</v>
      </c>
      <c r="R7" s="25">
        <v>39370</v>
      </c>
      <c r="S7" s="25">
        <v>348.45</v>
      </c>
      <c r="T7" s="25">
        <v>112.99</v>
      </c>
      <c r="U7" s="25">
        <v>37127</v>
      </c>
      <c r="V7" s="25">
        <v>348.3</v>
      </c>
      <c r="W7" s="25">
        <v>106.59</v>
      </c>
      <c r="X7" s="25">
        <v>108.95</v>
      </c>
      <c r="Y7" s="25">
        <v>107.58</v>
      </c>
      <c r="Z7" s="25">
        <v>112.48</v>
      </c>
      <c r="AA7" s="25">
        <v>104.94</v>
      </c>
      <c r="AB7" s="25">
        <v>113.89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298.11</v>
      </c>
      <c r="AU7" s="25">
        <v>344.63</v>
      </c>
      <c r="AV7" s="25">
        <v>259.08</v>
      </c>
      <c r="AW7" s="25">
        <v>365.04</v>
      </c>
      <c r="AX7" s="25">
        <v>352.21</v>
      </c>
      <c r="AY7" s="25">
        <v>366.03</v>
      </c>
      <c r="AZ7" s="25">
        <v>365.18</v>
      </c>
      <c r="BA7" s="25">
        <v>327.77</v>
      </c>
      <c r="BB7" s="25">
        <v>338.02</v>
      </c>
      <c r="BC7" s="25">
        <v>345.94</v>
      </c>
      <c r="BD7" s="25">
        <v>252.29</v>
      </c>
      <c r="BE7" s="25">
        <v>370.37</v>
      </c>
      <c r="BF7" s="25">
        <v>366.72</v>
      </c>
      <c r="BG7" s="25">
        <v>362.78</v>
      </c>
      <c r="BH7" s="25">
        <v>375.22</v>
      </c>
      <c r="BI7" s="25">
        <v>329.5</v>
      </c>
      <c r="BJ7" s="25">
        <v>370.12</v>
      </c>
      <c r="BK7" s="25">
        <v>371.65</v>
      </c>
      <c r="BL7" s="25">
        <v>397.1</v>
      </c>
      <c r="BM7" s="25">
        <v>379.91</v>
      </c>
      <c r="BN7" s="25">
        <v>386.61</v>
      </c>
      <c r="BO7" s="25">
        <v>268.07</v>
      </c>
      <c r="BP7" s="25">
        <v>96.89</v>
      </c>
      <c r="BQ7" s="25">
        <v>95.48</v>
      </c>
      <c r="BR7" s="25">
        <v>97.51</v>
      </c>
      <c r="BS7" s="25">
        <v>87.87</v>
      </c>
      <c r="BT7" s="25">
        <v>102.6</v>
      </c>
      <c r="BU7" s="25">
        <v>100.42</v>
      </c>
      <c r="BV7" s="25">
        <v>98.77</v>
      </c>
      <c r="BW7" s="25">
        <v>95.79</v>
      </c>
      <c r="BX7" s="25">
        <v>98.3</v>
      </c>
      <c r="BY7" s="25">
        <v>93.82</v>
      </c>
      <c r="BZ7" s="25">
        <v>97.47</v>
      </c>
      <c r="CA7" s="25">
        <v>227.53</v>
      </c>
      <c r="CB7" s="25">
        <v>229.69</v>
      </c>
      <c r="CC7" s="25">
        <v>226.8</v>
      </c>
      <c r="CD7" s="25">
        <v>235.89</v>
      </c>
      <c r="CE7" s="25">
        <v>216.82</v>
      </c>
      <c r="CF7" s="25">
        <v>171.67</v>
      </c>
      <c r="CG7" s="25">
        <v>173.67</v>
      </c>
      <c r="CH7" s="25">
        <v>171.13</v>
      </c>
      <c r="CI7" s="25">
        <v>173.7</v>
      </c>
      <c r="CJ7" s="25">
        <v>178.94</v>
      </c>
      <c r="CK7" s="25">
        <v>174.75</v>
      </c>
      <c r="CL7" s="25">
        <v>79.28</v>
      </c>
      <c r="CM7" s="25">
        <v>77.25</v>
      </c>
      <c r="CN7" s="25">
        <v>76.989999999999995</v>
      </c>
      <c r="CO7" s="25">
        <v>74.81</v>
      </c>
      <c r="CP7" s="25">
        <v>71.760000000000005</v>
      </c>
      <c r="CQ7" s="25">
        <v>59.74</v>
      </c>
      <c r="CR7" s="25">
        <v>59.67</v>
      </c>
      <c r="CS7" s="25">
        <v>60.12</v>
      </c>
      <c r="CT7" s="25">
        <v>60.34</v>
      </c>
      <c r="CU7" s="25">
        <v>59.54</v>
      </c>
      <c r="CV7" s="25">
        <v>59.97</v>
      </c>
      <c r="CW7" s="25">
        <v>62.23</v>
      </c>
      <c r="CX7" s="25">
        <v>62.08</v>
      </c>
      <c r="CY7" s="25">
        <v>61.58</v>
      </c>
      <c r="CZ7" s="25">
        <v>62.37</v>
      </c>
      <c r="DA7" s="25">
        <v>65.010000000000005</v>
      </c>
      <c r="DB7" s="25">
        <v>84.8</v>
      </c>
      <c r="DC7" s="25">
        <v>84.6</v>
      </c>
      <c r="DD7" s="25">
        <v>84.24</v>
      </c>
      <c r="DE7" s="25">
        <v>84.19</v>
      </c>
      <c r="DF7" s="25">
        <v>83.93</v>
      </c>
      <c r="DG7" s="25">
        <v>89.76</v>
      </c>
      <c r="DH7" s="25">
        <v>50.41</v>
      </c>
      <c r="DI7" s="25">
        <v>51.73</v>
      </c>
      <c r="DJ7" s="25">
        <v>51.6</v>
      </c>
      <c r="DK7" s="25">
        <v>53.07</v>
      </c>
      <c r="DL7" s="25">
        <v>53.96</v>
      </c>
      <c r="DM7" s="25">
        <v>47.66</v>
      </c>
      <c r="DN7" s="25">
        <v>48.17</v>
      </c>
      <c r="DO7" s="25">
        <v>48.83</v>
      </c>
      <c r="DP7" s="25">
        <v>49.96</v>
      </c>
      <c r="DQ7" s="25">
        <v>50.82</v>
      </c>
      <c r="DR7" s="25">
        <v>51.51</v>
      </c>
      <c r="DS7" s="25">
        <v>11.08</v>
      </c>
      <c r="DT7" s="25">
        <v>20.18</v>
      </c>
      <c r="DU7" s="25">
        <v>20.03</v>
      </c>
      <c r="DV7" s="25">
        <v>24.38</v>
      </c>
      <c r="DW7" s="25">
        <v>26.1</v>
      </c>
      <c r="DX7" s="25">
        <v>15.1</v>
      </c>
      <c r="DY7" s="25">
        <v>17.12</v>
      </c>
      <c r="DZ7" s="25">
        <v>18.18</v>
      </c>
      <c r="EA7" s="25">
        <v>19.32</v>
      </c>
      <c r="EB7" s="25">
        <v>21.16</v>
      </c>
      <c r="EC7" s="25">
        <v>23.75</v>
      </c>
      <c r="ED7" s="25">
        <v>1.05</v>
      </c>
      <c r="EE7" s="25">
        <v>0.89</v>
      </c>
      <c r="EF7" s="25">
        <v>1.1200000000000001</v>
      </c>
      <c r="EG7" s="25">
        <v>0.8</v>
      </c>
      <c r="EH7" s="25">
        <v>0.75</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義隆</cp:lastModifiedBy>
  <cp:lastPrinted>2024-01-22T00:33:13Z</cp:lastPrinted>
  <dcterms:created xsi:type="dcterms:W3CDTF">2023-12-05T00:50:06Z</dcterms:created>
  <dcterms:modified xsi:type="dcterms:W3CDTF">2024-01-22T00:33:14Z</dcterms:modified>
  <cp:category/>
</cp:coreProperties>
</file>