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13市町村普通会計年度別決算の状況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'13市町村普通会計年度別決算の状況'!$B$1:$M$59</definedName>
    <definedName name="_xlnm.Print_Area">#REF!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'13市町村普通会計年度別決算の状況'!$B$1:$M$59</definedName>
    <definedName name="Z_C83478BF_6FC3_4C16_AD3D_4257229CD3CF_.wvu.PrintArea" localSheetId="0" hidden="1">'13市町村普通会計年度別決算の状況'!$B$1:$M$59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L59" i="1"/>
  <c r="M57" i="1"/>
  <c r="L57" i="1"/>
  <c r="M56" i="1"/>
  <c r="L56" i="1"/>
  <c r="M55" i="1"/>
  <c r="L55" i="1"/>
  <c r="M54" i="1"/>
  <c r="L54" i="1"/>
  <c r="M53" i="1"/>
  <c r="L53" i="1"/>
  <c r="M51" i="1"/>
  <c r="L51" i="1"/>
  <c r="M50" i="1"/>
  <c r="L50" i="1"/>
  <c r="K50" i="1"/>
  <c r="M49" i="1"/>
  <c r="L49" i="1"/>
  <c r="M48" i="1"/>
  <c r="L48" i="1"/>
  <c r="M47" i="1"/>
  <c r="L47" i="1"/>
  <c r="K46" i="1"/>
  <c r="K60" i="1" s="1"/>
  <c r="M45" i="1"/>
  <c r="L45" i="1"/>
  <c r="M44" i="1"/>
  <c r="L44" i="1"/>
  <c r="M43" i="1"/>
  <c r="L43" i="1"/>
  <c r="M42" i="1"/>
  <c r="L42" i="1"/>
  <c r="M41" i="1"/>
  <c r="L41" i="1"/>
  <c r="M33" i="1"/>
  <c r="L33" i="1"/>
  <c r="Q34" i="1" s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L21" i="1"/>
  <c r="Q33" i="1" s="1"/>
  <c r="K21" i="1"/>
  <c r="P33" i="1" s="1"/>
  <c r="P34" i="1" s="1"/>
  <c r="L20" i="1"/>
  <c r="M19" i="1"/>
  <c r="L19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21" i="1" l="1"/>
  <c r="L46" i="1"/>
  <c r="L60" i="1" s="1"/>
  <c r="M46" i="1"/>
</calcChain>
</file>

<file path=xl/sharedStrings.xml><?xml version="1.0" encoding="utf-8"?>
<sst xmlns="http://schemas.openxmlformats.org/spreadsheetml/2006/main" count="160" uniqueCount="111">
  <si>
    <t>13　市町村普通会計年度別決算の状況</t>
    <rPh sb="3" eb="5">
      <t>シチョウ</t>
    </rPh>
    <rPh sb="5" eb="10">
      <t>ソンゼイ</t>
    </rPh>
    <rPh sb="10" eb="12">
      <t>ネンド</t>
    </rPh>
    <rPh sb="12" eb="13">
      <t>ベツ</t>
    </rPh>
    <rPh sb="13" eb="15">
      <t>ケッサン</t>
    </rPh>
    <rPh sb="16" eb="18">
      <t>ジョウキョウ</t>
    </rPh>
    <phoneticPr fontId="5"/>
  </si>
  <si>
    <t>（１）歳入</t>
    <phoneticPr fontId="5"/>
  </si>
  <si>
    <t>（単位：百万円　％）</t>
  </si>
  <si>
    <t>区　　　　　　分　　　</t>
  </si>
  <si>
    <t>平成30年度</t>
    <rPh sb="0" eb="2">
      <t>ヘイセイ</t>
    </rPh>
    <phoneticPr fontId="9"/>
  </si>
  <si>
    <t>令和元年度</t>
    <rPh sb="0" eb="2">
      <t>レイワ</t>
    </rPh>
    <rPh sb="2" eb="5">
      <t>ゲンネンド</t>
    </rPh>
    <phoneticPr fontId="9"/>
  </si>
  <si>
    <t>令和２年度</t>
    <rPh sb="0" eb="2">
      <t>レイワ</t>
    </rPh>
    <rPh sb="3" eb="5">
      <t>ネンド</t>
    </rPh>
    <phoneticPr fontId="9"/>
  </si>
  <si>
    <t xml:space="preserve">決算額 </t>
  </si>
  <si>
    <t xml:space="preserve">同　左
構成比 </t>
  </si>
  <si>
    <t>対前年
度伸率</t>
  </si>
  <si>
    <t>地方税</t>
  </si>
  <si>
    <t>4-1-1</t>
  </si>
  <si>
    <t>地方譲与税</t>
  </si>
  <si>
    <t>4-1-2</t>
  </si>
  <si>
    <t>地方特例交付金</t>
    <phoneticPr fontId="3"/>
  </si>
  <si>
    <t>4-1-21</t>
    <phoneticPr fontId="3"/>
  </si>
  <si>
    <t>地方交付税</t>
  </si>
  <si>
    <t>4-1-25</t>
    <phoneticPr fontId="3"/>
  </si>
  <si>
    <t xml:space="preserve"> （1）普　通　交　付　税</t>
  </si>
  <si>
    <t>4-1-26</t>
    <phoneticPr fontId="3"/>
  </si>
  <si>
    <t xml:space="preserve"> （2）特　別　交　付　税</t>
  </si>
  <si>
    <t>4-1-27</t>
    <phoneticPr fontId="3"/>
  </si>
  <si>
    <t xml:space="preserve"> （3）震災復興特別交付税</t>
  </si>
  <si>
    <t>4-1-28</t>
    <phoneticPr fontId="3"/>
  </si>
  <si>
    <t>利子割交付金</t>
  </si>
  <si>
    <t>4-1-10</t>
    <phoneticPr fontId="3"/>
  </si>
  <si>
    <t>配当割交付金</t>
  </si>
  <si>
    <t>4-1-11</t>
    <phoneticPr fontId="3"/>
  </si>
  <si>
    <t>株式等譲渡所得割交付金</t>
    <phoneticPr fontId="3"/>
  </si>
  <si>
    <t>4-1-12</t>
    <phoneticPr fontId="3"/>
  </si>
  <si>
    <t>地方消費税交付金</t>
  </si>
  <si>
    <t>4-1-14</t>
    <phoneticPr fontId="3"/>
  </si>
  <si>
    <t>ゴルフ場利用税交付金</t>
  </si>
  <si>
    <t>4-1-15</t>
    <phoneticPr fontId="3"/>
  </si>
  <si>
    <t>自動車取得税交付金</t>
  </si>
  <si>
    <t>-</t>
    <phoneticPr fontId="3"/>
  </si>
  <si>
    <t>皆減</t>
    <rPh sb="0" eb="1">
      <t>ミナ</t>
    </rPh>
    <rPh sb="1" eb="2">
      <t>ヘ</t>
    </rPh>
    <phoneticPr fontId="3"/>
  </si>
  <si>
    <t>4-1-17</t>
    <phoneticPr fontId="3"/>
  </si>
  <si>
    <t>自動車税環境性能割交付金</t>
    <phoneticPr fontId="12"/>
  </si>
  <si>
    <t>－</t>
  </si>
  <si>
    <t>皆増</t>
  </si>
  <si>
    <t>4-1-19</t>
    <phoneticPr fontId="3"/>
  </si>
  <si>
    <t>法人事業税交付金</t>
    <rPh sb="0" eb="8">
      <t>ホウジンジギョウゼイコウフキン</t>
    </rPh>
    <phoneticPr fontId="12"/>
  </si>
  <si>
    <t>皆増</t>
    <rPh sb="0" eb="1">
      <t>ミナ</t>
    </rPh>
    <rPh sb="1" eb="2">
      <t>フ</t>
    </rPh>
    <phoneticPr fontId="3"/>
  </si>
  <si>
    <t>4-1-20</t>
    <phoneticPr fontId="3"/>
  </si>
  <si>
    <t/>
  </si>
  <si>
    <t>小　　　　　　　計</t>
  </si>
  <si>
    <t>交通安全対策特別交付金</t>
    <phoneticPr fontId="12"/>
  </si>
  <si>
    <t>4-1-29</t>
    <phoneticPr fontId="3"/>
  </si>
  <si>
    <t>分担金・負担金</t>
  </si>
  <si>
    <t>4-1-30</t>
  </si>
  <si>
    <t>使用料・手数料</t>
  </si>
  <si>
    <t>4-1-34</t>
  </si>
  <si>
    <t>4-1-42</t>
    <phoneticPr fontId="3"/>
  </si>
  <si>
    <t>国庫支出金</t>
  </si>
  <si>
    <t>4-1-45</t>
    <phoneticPr fontId="3"/>
  </si>
  <si>
    <t>4-1-69</t>
  </si>
  <si>
    <t>県支出金</t>
  </si>
  <si>
    <t>4-2-1</t>
  </si>
  <si>
    <t>財産収入</t>
  </si>
  <si>
    <t>4-2-22</t>
  </si>
  <si>
    <t>寄附金</t>
  </si>
  <si>
    <t>4-2-28</t>
  </si>
  <si>
    <t>繰入金</t>
  </si>
  <si>
    <t>4-2-32</t>
  </si>
  <si>
    <t>繰越金</t>
  </si>
  <si>
    <t>4-2-33</t>
  </si>
  <si>
    <t>諸収入</t>
  </si>
  <si>
    <t>4-2-36</t>
  </si>
  <si>
    <t>地方債</t>
  </si>
  <si>
    <t>4-2-49</t>
  </si>
  <si>
    <t>合　　　　　　　計</t>
  </si>
  <si>
    <t>4-2-53</t>
  </si>
  <si>
    <t>※　「国庫支出金」には「国有提供施設等所在市町村助成交付金」を含む。</t>
  </si>
  <si>
    <t>（２）歳出</t>
    <rPh sb="4" eb="5">
      <t>シュツ</t>
    </rPh>
    <phoneticPr fontId="5"/>
  </si>
  <si>
    <t>人件費</t>
  </si>
  <si>
    <t>13-1-1</t>
    <phoneticPr fontId="3"/>
  </si>
  <si>
    <t>物件費</t>
  </si>
  <si>
    <t>13-3-1</t>
  </si>
  <si>
    <t>維持補修費</t>
  </si>
  <si>
    <t>13-4-1</t>
    <phoneticPr fontId="3"/>
  </si>
  <si>
    <t>扶助費</t>
  </si>
  <si>
    <t>13-5-1</t>
  </si>
  <si>
    <t>補助費等</t>
  </si>
  <si>
    <t>13-6-1</t>
  </si>
  <si>
    <t>投資的経費</t>
  </si>
  <si>
    <t xml:space="preserve"> (1)普通建設事業費</t>
  </si>
  <si>
    <t>13-12-1</t>
    <phoneticPr fontId="3"/>
  </si>
  <si>
    <t>ア補助事業費</t>
  </si>
  <si>
    <t>13-13-1</t>
    <phoneticPr fontId="3"/>
  </si>
  <si>
    <t>イ単独事業費</t>
  </si>
  <si>
    <t>13-14-1</t>
    <phoneticPr fontId="3"/>
  </si>
  <si>
    <t>ウそ　  の 　 他</t>
  </si>
  <si>
    <t xml:space="preserve"> (2)災害復旧事業費</t>
  </si>
  <si>
    <t>13-21-1</t>
    <phoneticPr fontId="3"/>
  </si>
  <si>
    <t xml:space="preserve"> (3)失業対策事業費</t>
  </si>
  <si>
    <t>13-29-1</t>
    <phoneticPr fontId="3"/>
  </si>
  <si>
    <t>公債費</t>
  </si>
  <si>
    <t>13-32-1</t>
    <phoneticPr fontId="3"/>
  </si>
  <si>
    <t>積立金</t>
  </si>
  <si>
    <t>13-33-1</t>
    <phoneticPr fontId="3"/>
  </si>
  <si>
    <t>投資及び出資金</t>
  </si>
  <si>
    <t>13-34-1</t>
    <phoneticPr fontId="3"/>
  </si>
  <si>
    <t>貸付金</t>
  </si>
  <si>
    <t>13-35-1</t>
    <phoneticPr fontId="3"/>
  </si>
  <si>
    <t>繰出金</t>
  </si>
  <si>
    <t>13-36-1</t>
    <phoneticPr fontId="3"/>
  </si>
  <si>
    <t>前年度繰上充用金</t>
  </si>
  <si>
    <t>13-37-1</t>
    <phoneticPr fontId="3"/>
  </si>
  <si>
    <t>合　　　　　　　計　</t>
  </si>
  <si>
    <t>13-38-1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</si>
</sst>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&quot;△ &quot;#,##0.0"/>
    <numFmt numFmtId="178" formatCode="#,##0.0000_);[Red]\(#,##0.0000\)"/>
    <numFmt numFmtId="179" formatCode="#,##0_);[Red]\(#,##0\)"/>
    <numFmt numFmtId="180" formatCode="#,##0.0_);[Red]\(#,##0.0\)"/>
    <numFmt numFmtId="181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9.5"/>
      <name val="Courier"/>
      <family val="3"/>
    </font>
    <font>
      <sz val="18"/>
      <color indexed="8"/>
      <name val="ＭＳ ゴシック"/>
      <family val="3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/>
    <xf numFmtId="0" fontId="1" fillId="0" borderId="0"/>
  </cellStyleXfs>
  <cellXfs count="125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/>
    </xf>
    <xf numFmtId="49" fontId="2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Alignment="1" applyProtection="1">
      <alignment horizontal="left" vertical="center"/>
    </xf>
    <xf numFmtId="0" fontId="7" fillId="0" borderId="1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49" fontId="7" fillId="0" borderId="0" xfId="2" applyNumberFormat="1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13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 wrapText="1"/>
    </xf>
    <xf numFmtId="0" fontId="7" fillId="0" borderId="16" xfId="2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distributed" vertical="center"/>
    </xf>
    <xf numFmtId="38" fontId="7" fillId="0" borderId="18" xfId="1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177" fontId="7" fillId="0" borderId="20" xfId="1" applyNumberFormat="1" applyFont="1" applyFill="1" applyBorder="1" applyAlignment="1" applyProtection="1">
      <alignment vertical="center"/>
    </xf>
    <xf numFmtId="177" fontId="7" fillId="0" borderId="21" xfId="1" applyNumberFormat="1" applyFont="1" applyFill="1" applyBorder="1" applyAlignment="1" applyProtection="1">
      <alignment vertical="center"/>
    </xf>
    <xf numFmtId="38" fontId="7" fillId="0" borderId="22" xfId="1" applyNumberFormat="1" applyFont="1" applyFill="1" applyBorder="1" applyAlignment="1" applyProtection="1">
      <alignment horizontal="right" vertical="center"/>
    </xf>
    <xf numFmtId="178" fontId="7" fillId="0" borderId="0" xfId="2" applyNumberFormat="1" applyFont="1" applyFill="1" applyAlignment="1">
      <alignment vertical="center"/>
    </xf>
    <xf numFmtId="179" fontId="7" fillId="0" borderId="0" xfId="2" applyNumberFormat="1" applyFont="1" applyFill="1" applyAlignment="1">
      <alignment vertical="center"/>
    </xf>
    <xf numFmtId="0" fontId="7" fillId="0" borderId="23" xfId="2" applyFont="1" applyFill="1" applyBorder="1" applyAlignment="1" applyProtection="1">
      <alignment horizontal="center" vertical="center"/>
    </xf>
    <xf numFmtId="0" fontId="7" fillId="0" borderId="23" xfId="2" applyFont="1" applyFill="1" applyBorder="1" applyAlignment="1" applyProtection="1">
      <alignment horizontal="distributed" vertical="center"/>
    </xf>
    <xf numFmtId="0" fontId="7" fillId="0" borderId="24" xfId="2" applyFont="1" applyFill="1" applyBorder="1" applyAlignment="1" applyProtection="1">
      <alignment horizontal="distributed" vertical="center"/>
    </xf>
    <xf numFmtId="38" fontId="7" fillId="0" borderId="25" xfId="1" applyNumberFormat="1" applyFont="1" applyFill="1" applyBorder="1" applyAlignment="1" applyProtection="1">
      <alignment horizontal="right" vertical="center"/>
    </xf>
    <xf numFmtId="176" fontId="7" fillId="0" borderId="10" xfId="2" applyNumberFormat="1" applyFont="1" applyFill="1" applyBorder="1" applyAlignment="1">
      <alignment vertical="center"/>
    </xf>
    <xf numFmtId="177" fontId="7" fillId="0" borderId="26" xfId="1" applyNumberFormat="1" applyFont="1" applyFill="1" applyBorder="1" applyAlignment="1" applyProtection="1">
      <alignment vertical="center"/>
    </xf>
    <xf numFmtId="177" fontId="7" fillId="0" borderId="27" xfId="1" applyNumberFormat="1" applyFont="1" applyFill="1" applyBorder="1" applyAlignment="1" applyProtection="1">
      <alignment vertical="center"/>
    </xf>
    <xf numFmtId="38" fontId="7" fillId="0" borderId="9" xfId="1" applyNumberFormat="1" applyFont="1" applyFill="1" applyBorder="1" applyAlignment="1" applyProtection="1">
      <alignment horizontal="right" vertical="center"/>
    </xf>
    <xf numFmtId="0" fontId="7" fillId="0" borderId="23" xfId="2" applyFont="1" applyFill="1" applyBorder="1" applyAlignment="1">
      <alignment horizontal="distributed" vertical="center"/>
    </xf>
    <xf numFmtId="0" fontId="7" fillId="0" borderId="24" xfId="2" applyFont="1" applyFill="1" applyBorder="1" applyAlignment="1">
      <alignment horizontal="distributed" vertical="center"/>
    </xf>
    <xf numFmtId="0" fontId="11" fillId="0" borderId="23" xfId="2" applyFont="1" applyFill="1" applyBorder="1" applyAlignment="1" applyProtection="1">
      <alignment horizontal="distributed" vertical="center"/>
    </xf>
    <xf numFmtId="0" fontId="11" fillId="0" borderId="24" xfId="2" applyFont="1" applyFill="1" applyBorder="1" applyAlignment="1" applyProtection="1">
      <alignment horizontal="distributed" vertical="center"/>
    </xf>
    <xf numFmtId="176" fontId="7" fillId="0" borderId="10" xfId="2" applyNumberFormat="1" applyFont="1" applyFill="1" applyBorder="1" applyAlignment="1">
      <alignment horizontal="right" vertical="center"/>
    </xf>
    <xf numFmtId="177" fontId="7" fillId="0" borderId="26" xfId="1" applyNumberFormat="1" applyFont="1" applyFill="1" applyBorder="1" applyAlignment="1" applyProtection="1">
      <alignment horizontal="right" vertical="center"/>
    </xf>
    <xf numFmtId="177" fontId="7" fillId="0" borderId="27" xfId="1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horizontal="center" vertical="center"/>
    </xf>
    <xf numFmtId="0" fontId="11" fillId="0" borderId="1" xfId="2" applyFont="1" applyFill="1" applyBorder="1" applyAlignment="1" applyProtection="1">
      <alignment horizontal="distributed" vertical="center"/>
    </xf>
    <xf numFmtId="0" fontId="11" fillId="0" borderId="28" xfId="2" applyFont="1" applyFill="1" applyBorder="1" applyAlignment="1" applyProtection="1">
      <alignment horizontal="distributed" vertical="center"/>
    </xf>
    <xf numFmtId="38" fontId="7" fillId="0" borderId="12" xfId="1" applyNumberFormat="1" applyFont="1" applyFill="1" applyBorder="1" applyAlignment="1" applyProtection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 applyProtection="1">
      <alignment horizontal="right" vertical="center"/>
    </xf>
    <xf numFmtId="177" fontId="7" fillId="0" borderId="14" xfId="1" applyNumberFormat="1" applyFont="1" applyFill="1" applyBorder="1" applyAlignment="1" applyProtection="1">
      <alignment horizontal="right" vertical="center"/>
    </xf>
    <xf numFmtId="38" fontId="7" fillId="0" borderId="29" xfId="1" applyNumberFormat="1" applyFont="1" applyFill="1" applyBorder="1" applyAlignment="1" applyProtection="1">
      <alignment horizontal="right" vertical="center"/>
    </xf>
    <xf numFmtId="177" fontId="7" fillId="0" borderId="30" xfId="1" applyNumberFormat="1" applyFont="1" applyFill="1" applyBorder="1" applyAlignment="1" applyProtection="1">
      <alignment horizontal="right" vertical="center"/>
    </xf>
    <xf numFmtId="0" fontId="7" fillId="0" borderId="31" xfId="2" applyFont="1" applyFill="1" applyBorder="1" applyAlignment="1" applyProtection="1">
      <alignment horizontal="left" vertical="center"/>
    </xf>
    <xf numFmtId="0" fontId="7" fillId="0" borderId="32" xfId="2" applyFont="1" applyFill="1" applyBorder="1" applyAlignment="1" applyProtection="1">
      <alignment horizontal="left" vertical="center"/>
    </xf>
    <xf numFmtId="176" fontId="7" fillId="0" borderId="13" xfId="2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 applyProtection="1">
      <alignment vertical="center"/>
    </xf>
    <xf numFmtId="177" fontId="7" fillId="0" borderId="14" xfId="1" applyNumberFormat="1" applyFont="1" applyFill="1" applyBorder="1" applyAlignment="1" applyProtection="1">
      <alignment vertical="center"/>
    </xf>
    <xf numFmtId="38" fontId="7" fillId="0" borderId="0" xfId="1" applyFont="1" applyFill="1" applyAlignment="1">
      <alignment vertical="center"/>
    </xf>
    <xf numFmtId="0" fontId="7" fillId="0" borderId="33" xfId="2" applyFont="1" applyFill="1" applyBorder="1" applyAlignment="1" applyProtection="1">
      <alignment horizontal="center" vertical="center"/>
    </xf>
    <xf numFmtId="0" fontId="7" fillId="0" borderId="33" xfId="2" applyFont="1" applyFill="1" applyBorder="1" applyAlignment="1" applyProtection="1">
      <alignment horizontal="distributed" vertical="center"/>
    </xf>
    <xf numFmtId="0" fontId="7" fillId="0" borderId="34" xfId="2" applyFont="1" applyFill="1" applyBorder="1" applyAlignment="1" applyProtection="1">
      <alignment horizontal="distributed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distributed" vertical="center"/>
    </xf>
    <xf numFmtId="0" fontId="7" fillId="0" borderId="36" xfId="2" applyFont="1" applyFill="1" applyBorder="1" applyAlignment="1" applyProtection="1">
      <alignment horizontal="distributed" vertical="center"/>
    </xf>
    <xf numFmtId="38" fontId="7" fillId="0" borderId="37" xfId="1" applyNumberFormat="1" applyFont="1" applyFill="1" applyBorder="1" applyAlignment="1" applyProtection="1">
      <alignment horizontal="right" vertical="center"/>
    </xf>
    <xf numFmtId="0" fontId="7" fillId="0" borderId="38" xfId="2" applyFont="1" applyFill="1" applyBorder="1" applyAlignment="1" applyProtection="1">
      <alignment horizontal="center" vertical="center"/>
    </xf>
    <xf numFmtId="0" fontId="7" fillId="0" borderId="38" xfId="2" applyFont="1" applyFill="1" applyBorder="1" applyAlignment="1" applyProtection="1">
      <alignment horizontal="distributed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0" xfId="2" applyFont="1" applyFill="1" applyBorder="1" applyAlignment="1" applyProtection="1">
      <alignment horizontal="distributed" vertical="center"/>
    </xf>
    <xf numFmtId="0" fontId="7" fillId="0" borderId="41" xfId="2" applyFont="1" applyFill="1" applyBorder="1" applyAlignment="1" applyProtection="1">
      <alignment horizontal="distributed" vertical="center"/>
    </xf>
    <xf numFmtId="38" fontId="7" fillId="0" borderId="42" xfId="1" applyNumberFormat="1" applyFont="1" applyFill="1" applyBorder="1" applyAlignment="1" applyProtection="1">
      <alignment horizontal="right" vertical="center"/>
    </xf>
    <xf numFmtId="176" fontId="7" fillId="0" borderId="43" xfId="2" applyNumberFormat="1" applyFont="1" applyFill="1" applyBorder="1" applyAlignment="1">
      <alignment vertical="center"/>
    </xf>
    <xf numFmtId="177" fontId="7" fillId="0" borderId="44" xfId="1" applyNumberFormat="1" applyFont="1" applyFill="1" applyBorder="1" applyAlignment="1" applyProtection="1">
      <alignment vertical="center"/>
    </xf>
    <xf numFmtId="177" fontId="7" fillId="0" borderId="45" xfId="1" applyNumberFormat="1" applyFont="1" applyFill="1" applyBorder="1" applyAlignment="1" applyProtection="1">
      <alignment vertical="center"/>
    </xf>
    <xf numFmtId="38" fontId="7" fillId="0" borderId="46" xfId="1" applyNumberFormat="1" applyFont="1" applyFill="1" applyBorder="1" applyAlignment="1" applyProtection="1">
      <alignment horizontal="right" vertical="center"/>
    </xf>
    <xf numFmtId="0" fontId="7" fillId="0" borderId="31" xfId="2" applyFont="1" applyFill="1" applyBorder="1" applyAlignment="1">
      <alignment vertical="center"/>
    </xf>
    <xf numFmtId="38" fontId="7" fillId="0" borderId="47" xfId="1" applyNumberFormat="1" applyFont="1" applyFill="1" applyBorder="1" applyAlignment="1" applyProtection="1">
      <alignment horizontal="right" vertical="center" shrinkToFit="1"/>
    </xf>
    <xf numFmtId="176" fontId="7" fillId="0" borderId="48" xfId="2" applyNumberFormat="1" applyFont="1" applyFill="1" applyBorder="1" applyAlignment="1">
      <alignment vertical="center"/>
    </xf>
    <xf numFmtId="177" fontId="7" fillId="0" borderId="49" xfId="1" applyNumberFormat="1" applyFont="1" applyFill="1" applyBorder="1" applyAlignment="1" applyProtection="1">
      <alignment vertical="center"/>
    </xf>
    <xf numFmtId="38" fontId="7" fillId="0" borderId="0" xfId="2" applyNumberFormat="1" applyFont="1" applyFill="1" applyBorder="1" applyAlignment="1">
      <alignment vertical="center"/>
    </xf>
    <xf numFmtId="180" fontId="7" fillId="0" borderId="0" xfId="2" applyNumberFormat="1" applyFont="1" applyFill="1" applyAlignment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38" fontId="7" fillId="0" borderId="0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50" xfId="2" applyFont="1" applyFill="1" applyBorder="1" applyAlignment="1" applyProtection="1">
      <alignment horizontal="center" vertical="center" wrapText="1"/>
    </xf>
    <xf numFmtId="0" fontId="7" fillId="0" borderId="51" xfId="2" applyFont="1" applyFill="1" applyBorder="1" applyAlignment="1" applyProtection="1">
      <alignment horizontal="center" vertical="center" wrapText="1"/>
    </xf>
    <xf numFmtId="0" fontId="7" fillId="0" borderId="52" xfId="2" applyFont="1" applyFill="1" applyBorder="1" applyAlignment="1" applyProtection="1">
      <alignment horizontal="center" vertical="center" wrapText="1"/>
    </xf>
    <xf numFmtId="0" fontId="7" fillId="0" borderId="53" xfId="2" applyFont="1" applyFill="1" applyBorder="1" applyAlignment="1" applyProtection="1">
      <alignment horizontal="center" vertical="center" wrapText="1"/>
    </xf>
    <xf numFmtId="0" fontId="1" fillId="0" borderId="54" xfId="2" applyFont="1" applyFill="1" applyBorder="1" applyAlignment="1">
      <alignment horizontal="center" vertical="center" wrapText="1"/>
    </xf>
    <xf numFmtId="0" fontId="1" fillId="0" borderId="55" xfId="2" applyFont="1" applyFill="1" applyBorder="1" applyAlignment="1">
      <alignment horizontal="center" vertical="center" wrapText="1"/>
    </xf>
    <xf numFmtId="0" fontId="1" fillId="0" borderId="56" xfId="2" applyFont="1" applyFill="1" applyBorder="1" applyAlignment="1">
      <alignment horizontal="center" vertical="center" wrapText="1"/>
    </xf>
    <xf numFmtId="0" fontId="7" fillId="0" borderId="57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horizontal="right" vertical="center"/>
    </xf>
    <xf numFmtId="179" fontId="13" fillId="0" borderId="0" xfId="2" applyNumberFormat="1" applyFont="1" applyFill="1" applyAlignment="1">
      <alignment vertical="center"/>
    </xf>
    <xf numFmtId="38" fontId="7" fillId="0" borderId="0" xfId="2" applyNumberFormat="1" applyFont="1" applyFill="1" applyAlignment="1">
      <alignment vertical="center"/>
    </xf>
    <xf numFmtId="0" fontId="7" fillId="0" borderId="58" xfId="2" applyFont="1" applyFill="1" applyBorder="1" applyAlignment="1" applyProtection="1">
      <alignment horizontal="center" vertical="center"/>
    </xf>
    <xf numFmtId="0" fontId="7" fillId="0" borderId="58" xfId="2" applyFont="1" applyFill="1" applyBorder="1" applyAlignment="1" applyProtection="1">
      <alignment horizontal="distributed" vertical="center"/>
    </xf>
    <xf numFmtId="0" fontId="7" fillId="0" borderId="59" xfId="2" applyFont="1" applyFill="1" applyBorder="1" applyAlignment="1" applyProtection="1">
      <alignment horizontal="distributed" vertical="center"/>
    </xf>
    <xf numFmtId="38" fontId="7" fillId="0" borderId="25" xfId="1" applyFont="1" applyFill="1" applyBorder="1" applyAlignment="1" applyProtection="1">
      <alignment horizontal="right" vertical="center"/>
    </xf>
    <xf numFmtId="0" fontId="7" fillId="0" borderId="58" xfId="2" applyFont="1" applyFill="1" applyBorder="1" applyAlignment="1">
      <alignment horizontal="distributed" vertical="center"/>
    </xf>
    <xf numFmtId="0" fontId="7" fillId="0" borderId="59" xfId="2" applyFont="1" applyFill="1" applyBorder="1" applyAlignment="1">
      <alignment horizontal="distributed" vertical="center"/>
    </xf>
    <xf numFmtId="0" fontId="7" fillId="0" borderId="58" xfId="2" applyFont="1" applyFill="1" applyBorder="1" applyAlignment="1">
      <alignment vertical="center"/>
    </xf>
    <xf numFmtId="0" fontId="7" fillId="0" borderId="60" xfId="2" applyFont="1" applyFill="1" applyBorder="1" applyAlignment="1" applyProtection="1">
      <alignment horizontal="center" vertical="center"/>
    </xf>
    <xf numFmtId="0" fontId="7" fillId="0" borderId="60" xfId="2" applyFont="1" applyFill="1" applyBorder="1" applyAlignment="1" applyProtection="1">
      <alignment horizontal="distributed" vertical="center"/>
    </xf>
    <xf numFmtId="0" fontId="7" fillId="0" borderId="61" xfId="2" applyFont="1" applyFill="1" applyBorder="1" applyAlignment="1" applyProtection="1">
      <alignment horizontal="distributed" vertical="center"/>
    </xf>
    <xf numFmtId="38" fontId="7" fillId="0" borderId="62" xfId="1" applyFont="1" applyFill="1" applyBorder="1" applyAlignment="1" applyProtection="1">
      <alignment horizontal="right" vertical="center"/>
    </xf>
    <xf numFmtId="176" fontId="7" fillId="0" borderId="63" xfId="2" applyNumberFormat="1" applyFont="1" applyFill="1" applyBorder="1" applyAlignment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0" fontId="7" fillId="0" borderId="31" xfId="2" applyFont="1" applyFill="1" applyBorder="1" applyAlignment="1" applyProtection="1">
      <alignment horizontal="center" vertical="center"/>
    </xf>
    <xf numFmtId="38" fontId="7" fillId="0" borderId="47" xfId="1" applyFont="1" applyFill="1" applyBorder="1" applyAlignment="1" applyProtection="1">
      <alignment horizontal="right" vertical="center" shrinkToFit="1"/>
    </xf>
    <xf numFmtId="38" fontId="14" fillId="0" borderId="0" xfId="2" applyNumberFormat="1" applyFont="1" applyFill="1" applyAlignment="1">
      <alignment vertical="center" shrinkToFit="1"/>
    </xf>
    <xf numFmtId="181" fontId="14" fillId="0" borderId="0" xfId="2" applyNumberFormat="1" applyFont="1" applyFill="1" applyAlignment="1">
      <alignment vertical="center" shrinkToFit="1"/>
    </xf>
    <xf numFmtId="0" fontId="15" fillId="0" borderId="0" xfId="2" applyFont="1" applyFill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Chiho03\&#34892;&#25919;\&#34892;&#25919;\&#34892;&#25919;&#12464;&#12523;&#12540;&#12503;\&#9679;%20&#24066;&#30010;&#26449;&#27010;&#27841;\00&#23436;&#25104;&#29256;\H28&#20840;&#24066;&#30010;&#2644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topLeftCell="A4" zoomScale="130" zoomScaleNormal="100" zoomScaleSheetLayoutView="130" workbookViewId="0">
      <selection activeCell="H8" sqref="H8"/>
    </sheetView>
  </sheetViews>
  <sheetFormatPr defaultColWidth="8.125" defaultRowHeight="30" customHeight="1" x14ac:dyDescent="0.4"/>
  <cols>
    <col min="1" max="1" width="2.125" style="1" customWidth="1"/>
    <col min="2" max="3" width="2.625" style="1" customWidth="1"/>
    <col min="4" max="4" width="13.125" style="1" customWidth="1"/>
    <col min="5" max="5" width="6.25" style="1" customWidth="1"/>
    <col min="6" max="7" width="5.625" style="1" customWidth="1"/>
    <col min="8" max="8" width="6.25" style="1" customWidth="1"/>
    <col min="9" max="10" width="5.625" style="1" customWidth="1"/>
    <col min="11" max="11" width="6.25" style="1" customWidth="1"/>
    <col min="12" max="13" width="5.625" style="1" customWidth="1"/>
    <col min="14" max="14" width="8.125" style="4"/>
    <col min="15" max="15" width="7" style="1" customWidth="1"/>
    <col min="16" max="16" width="10.625" style="1" customWidth="1"/>
    <col min="17" max="16384" width="8.125" style="1"/>
  </cols>
  <sheetData>
    <row r="1" spans="1:16" ht="30" customHeight="1" x14ac:dyDescent="0.4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6" s="5" customFormat="1" ht="17.25" customHeight="1" x14ac:dyDescent="0.4">
      <c r="B2" s="6" t="s">
        <v>1</v>
      </c>
      <c r="C2" s="6"/>
      <c r="D2" s="6"/>
      <c r="E2" s="7"/>
      <c r="H2" s="7"/>
      <c r="K2" s="7"/>
      <c r="L2" s="8"/>
      <c r="M2" s="9" t="s">
        <v>2</v>
      </c>
      <c r="N2" s="10"/>
    </row>
    <row r="3" spans="1:16" s="5" customFormat="1" ht="15.75" customHeight="1" x14ac:dyDescent="0.4">
      <c r="A3" s="11"/>
      <c r="B3" s="12" t="s">
        <v>3</v>
      </c>
      <c r="C3" s="12">
        <v>0</v>
      </c>
      <c r="D3" s="12">
        <v>0</v>
      </c>
      <c r="E3" s="13" t="s">
        <v>4</v>
      </c>
      <c r="F3" s="14"/>
      <c r="G3" s="15"/>
      <c r="H3" s="13" t="s">
        <v>5</v>
      </c>
      <c r="I3" s="14"/>
      <c r="J3" s="15"/>
      <c r="K3" s="13" t="s">
        <v>6</v>
      </c>
      <c r="L3" s="14"/>
      <c r="M3" s="14"/>
      <c r="N3" s="16"/>
    </row>
    <row r="4" spans="1:16" s="5" customFormat="1" ht="15.75" customHeight="1" x14ac:dyDescent="0.4">
      <c r="A4" s="11"/>
      <c r="B4" s="17"/>
      <c r="C4" s="17">
        <v>0</v>
      </c>
      <c r="D4" s="17">
        <v>0</v>
      </c>
      <c r="E4" s="18" t="s">
        <v>7</v>
      </c>
      <c r="F4" s="19" t="s">
        <v>8</v>
      </c>
      <c r="G4" s="20" t="s">
        <v>9</v>
      </c>
      <c r="H4" s="18" t="s">
        <v>7</v>
      </c>
      <c r="I4" s="19" t="s">
        <v>8</v>
      </c>
      <c r="J4" s="20" t="s">
        <v>9</v>
      </c>
      <c r="K4" s="21" t="s">
        <v>7</v>
      </c>
      <c r="L4" s="22" t="s">
        <v>8</v>
      </c>
      <c r="M4" s="23" t="s">
        <v>9</v>
      </c>
      <c r="N4" s="16"/>
    </row>
    <row r="5" spans="1:16" s="5" customFormat="1" ht="15.75" customHeight="1" x14ac:dyDescent="0.4">
      <c r="A5" s="11"/>
      <c r="B5" s="17">
        <v>0</v>
      </c>
      <c r="C5" s="17">
        <v>0</v>
      </c>
      <c r="D5" s="17">
        <v>0</v>
      </c>
      <c r="E5" s="24"/>
      <c r="F5" s="25"/>
      <c r="G5" s="26"/>
      <c r="H5" s="24"/>
      <c r="I5" s="25"/>
      <c r="J5" s="26"/>
      <c r="K5" s="27"/>
      <c r="L5" s="28"/>
      <c r="M5" s="29"/>
      <c r="N5" s="16"/>
    </row>
    <row r="6" spans="1:16" s="5" customFormat="1" ht="24.75" customHeight="1" x14ac:dyDescent="0.4">
      <c r="A6" s="11"/>
      <c r="B6" s="30">
        <v>1</v>
      </c>
      <c r="C6" s="31" t="s">
        <v>10</v>
      </c>
      <c r="D6" s="31"/>
      <c r="E6" s="32">
        <v>441176</v>
      </c>
      <c r="F6" s="33">
        <v>35.799999999999997</v>
      </c>
      <c r="G6" s="34">
        <v>4.2404685831165856E-2</v>
      </c>
      <c r="H6" s="32">
        <v>447777</v>
      </c>
      <c r="I6" s="33">
        <v>35.799999999999997</v>
      </c>
      <c r="J6" s="35">
        <v>1.4962299999999999</v>
      </c>
      <c r="K6" s="36">
        <v>444074</v>
      </c>
      <c r="L6" s="33">
        <f>ROUND(K6/$K$33*100,1)</f>
        <v>27.2</v>
      </c>
      <c r="M6" s="34">
        <f>(K6-H6)/H6*100</f>
        <v>-0.82697414114615098</v>
      </c>
      <c r="N6" s="16" t="s">
        <v>11</v>
      </c>
      <c r="O6" s="37"/>
      <c r="P6" s="38"/>
    </row>
    <row r="7" spans="1:16" s="5" customFormat="1" ht="24.75" customHeight="1" x14ac:dyDescent="0.4">
      <c r="A7" s="11"/>
      <c r="B7" s="39">
        <v>2</v>
      </c>
      <c r="C7" s="40" t="s">
        <v>12</v>
      </c>
      <c r="D7" s="41"/>
      <c r="E7" s="42">
        <v>13300</v>
      </c>
      <c r="F7" s="43">
        <v>1.1000000000000001</v>
      </c>
      <c r="G7" s="44">
        <v>1.4260657362922291</v>
      </c>
      <c r="H7" s="42">
        <v>13454</v>
      </c>
      <c r="I7" s="43">
        <v>1.1000000000000001</v>
      </c>
      <c r="J7" s="45">
        <v>1.1578900000000001</v>
      </c>
      <c r="K7" s="46">
        <v>13407</v>
      </c>
      <c r="L7" s="43">
        <f t="shared" ref="L7:L33" si="0">ROUND(K7/$K$33*100,1)</f>
        <v>0.8</v>
      </c>
      <c r="M7" s="44">
        <f t="shared" ref="M7:M33" si="1">(K7-H7)/H7*100</f>
        <v>-0.34933848669540657</v>
      </c>
      <c r="N7" s="16" t="s">
        <v>13</v>
      </c>
      <c r="O7" s="37"/>
      <c r="P7" s="38"/>
    </row>
    <row r="8" spans="1:16" s="5" customFormat="1" ht="24.75" customHeight="1" x14ac:dyDescent="0.4">
      <c r="A8" s="11"/>
      <c r="B8" s="39">
        <v>3</v>
      </c>
      <c r="C8" s="40" t="s">
        <v>14</v>
      </c>
      <c r="D8" s="41"/>
      <c r="E8" s="42">
        <v>2108</v>
      </c>
      <c r="F8" s="43">
        <v>0.2</v>
      </c>
      <c r="G8" s="44">
        <v>16.528468767274738</v>
      </c>
      <c r="H8" s="42">
        <v>6475</v>
      </c>
      <c r="I8" s="43">
        <v>0.5</v>
      </c>
      <c r="J8" s="45">
        <v>207.16300000000001</v>
      </c>
      <c r="K8" s="46">
        <v>3109</v>
      </c>
      <c r="L8" s="43">
        <f t="shared" si="0"/>
        <v>0.2</v>
      </c>
      <c r="M8" s="44">
        <f t="shared" si="1"/>
        <v>-51.984555984555982</v>
      </c>
      <c r="N8" s="16" t="s">
        <v>15</v>
      </c>
      <c r="O8" s="37"/>
      <c r="P8" s="38"/>
    </row>
    <row r="9" spans="1:16" s="5" customFormat="1" ht="24.75" customHeight="1" x14ac:dyDescent="0.4">
      <c r="A9" s="11"/>
      <c r="B9" s="39">
        <v>4</v>
      </c>
      <c r="C9" s="40" t="s">
        <v>16</v>
      </c>
      <c r="D9" s="41"/>
      <c r="E9" s="42">
        <v>171331</v>
      </c>
      <c r="F9" s="43">
        <v>13.9</v>
      </c>
      <c r="G9" s="44">
        <v>-5.0303204993182051</v>
      </c>
      <c r="H9" s="42">
        <v>183258</v>
      </c>
      <c r="I9" s="43">
        <v>14.6</v>
      </c>
      <c r="J9" s="45">
        <v>6.9613800000000001</v>
      </c>
      <c r="K9" s="46">
        <v>188245</v>
      </c>
      <c r="L9" s="43">
        <f t="shared" si="0"/>
        <v>11.5</v>
      </c>
      <c r="M9" s="44">
        <f t="shared" si="1"/>
        <v>2.7213000251012232</v>
      </c>
      <c r="N9" s="16" t="s">
        <v>17</v>
      </c>
      <c r="O9" s="37"/>
      <c r="P9" s="38"/>
    </row>
    <row r="10" spans="1:16" s="5" customFormat="1" ht="24.75" customHeight="1" x14ac:dyDescent="0.4">
      <c r="A10" s="11"/>
      <c r="B10" s="47" t="s">
        <v>18</v>
      </c>
      <c r="C10" s="47"/>
      <c r="D10" s="48"/>
      <c r="E10" s="42">
        <v>135988</v>
      </c>
      <c r="F10" s="43">
        <v>11</v>
      </c>
      <c r="G10" s="44">
        <v>-4.5182309037163941</v>
      </c>
      <c r="H10" s="42">
        <v>138138</v>
      </c>
      <c r="I10" s="43">
        <v>11</v>
      </c>
      <c r="J10" s="45">
        <v>1.5810200000000001</v>
      </c>
      <c r="K10" s="46">
        <v>142377</v>
      </c>
      <c r="L10" s="43">
        <f t="shared" si="0"/>
        <v>8.6999999999999993</v>
      </c>
      <c r="M10" s="44">
        <f t="shared" si="1"/>
        <v>3.068670459974808</v>
      </c>
      <c r="N10" s="16" t="s">
        <v>19</v>
      </c>
      <c r="O10" s="37"/>
      <c r="P10" s="38"/>
    </row>
    <row r="11" spans="1:16" s="5" customFormat="1" ht="24.75" customHeight="1" x14ac:dyDescent="0.4">
      <c r="A11" s="11"/>
      <c r="B11" s="47" t="s">
        <v>20</v>
      </c>
      <c r="C11" s="47"/>
      <c r="D11" s="48"/>
      <c r="E11" s="42">
        <v>16278</v>
      </c>
      <c r="F11" s="43">
        <v>1.3</v>
      </c>
      <c r="G11" s="44">
        <v>1.6231739293295042</v>
      </c>
      <c r="H11" s="42">
        <v>20586</v>
      </c>
      <c r="I11" s="43">
        <v>1.6</v>
      </c>
      <c r="J11" s="45">
        <v>26.465199999999999</v>
      </c>
      <c r="K11" s="46">
        <v>15799</v>
      </c>
      <c r="L11" s="43">
        <f t="shared" si="0"/>
        <v>1</v>
      </c>
      <c r="M11" s="44">
        <f t="shared" si="1"/>
        <v>-23.253667541047314</v>
      </c>
      <c r="N11" s="16" t="s">
        <v>21</v>
      </c>
      <c r="O11" s="37"/>
      <c r="P11" s="38"/>
    </row>
    <row r="12" spans="1:16" s="5" customFormat="1" ht="24.75" customHeight="1" x14ac:dyDescent="0.4">
      <c r="A12" s="11"/>
      <c r="B12" s="47" t="s">
        <v>22</v>
      </c>
      <c r="C12" s="47"/>
      <c r="D12" s="48"/>
      <c r="E12" s="42">
        <v>19065</v>
      </c>
      <c r="F12" s="43">
        <v>1.6</v>
      </c>
      <c r="G12" s="44">
        <v>-13.202822672433417</v>
      </c>
      <c r="H12" s="42">
        <v>24534</v>
      </c>
      <c r="I12" s="43">
        <v>2.1</v>
      </c>
      <c r="J12" s="45">
        <v>28.6861</v>
      </c>
      <c r="K12" s="46">
        <v>30069</v>
      </c>
      <c r="L12" s="43">
        <f t="shared" si="0"/>
        <v>1.8</v>
      </c>
      <c r="M12" s="44">
        <f t="shared" si="1"/>
        <v>22.560528246515041</v>
      </c>
      <c r="N12" s="16" t="s">
        <v>23</v>
      </c>
      <c r="O12" s="37"/>
      <c r="P12" s="38"/>
    </row>
    <row r="13" spans="1:16" s="5" customFormat="1" ht="24.75" customHeight="1" x14ac:dyDescent="0.4">
      <c r="A13" s="11"/>
      <c r="B13" s="39">
        <v>5</v>
      </c>
      <c r="C13" s="40" t="s">
        <v>24</v>
      </c>
      <c r="D13" s="41"/>
      <c r="E13" s="42">
        <v>612</v>
      </c>
      <c r="F13" s="43">
        <v>0</v>
      </c>
      <c r="G13" s="44">
        <v>3.7288135593220342</v>
      </c>
      <c r="H13" s="42">
        <v>295</v>
      </c>
      <c r="I13" s="43">
        <v>0</v>
      </c>
      <c r="J13" s="45">
        <v>-51.796999999999997</v>
      </c>
      <c r="K13" s="46">
        <v>309</v>
      </c>
      <c r="L13" s="43">
        <f t="shared" si="0"/>
        <v>0</v>
      </c>
      <c r="M13" s="44">
        <f>(K13-H13)/H13*100</f>
        <v>4.7457627118644066</v>
      </c>
      <c r="N13" s="16" t="s">
        <v>25</v>
      </c>
      <c r="O13" s="37"/>
      <c r="P13" s="38"/>
    </row>
    <row r="14" spans="1:16" s="5" customFormat="1" ht="24.75" customHeight="1" x14ac:dyDescent="0.4">
      <c r="A14" s="11"/>
      <c r="B14" s="39">
        <v>6</v>
      </c>
      <c r="C14" s="40" t="s">
        <v>26</v>
      </c>
      <c r="D14" s="41"/>
      <c r="E14" s="42">
        <v>1397</v>
      </c>
      <c r="F14" s="43">
        <v>0.1</v>
      </c>
      <c r="G14" s="44">
        <v>-21.911682504192285</v>
      </c>
      <c r="H14" s="42">
        <v>1642</v>
      </c>
      <c r="I14" s="43">
        <v>0.1</v>
      </c>
      <c r="J14" s="45">
        <v>17.537600000000001</v>
      </c>
      <c r="K14" s="46">
        <v>1481</v>
      </c>
      <c r="L14" s="43">
        <f t="shared" si="0"/>
        <v>0.1</v>
      </c>
      <c r="M14" s="44">
        <f t="shared" si="1"/>
        <v>-9.8051157125456747</v>
      </c>
      <c r="N14" s="16" t="s">
        <v>27</v>
      </c>
      <c r="O14" s="37"/>
      <c r="P14" s="38"/>
    </row>
    <row r="15" spans="1:16" s="5" customFormat="1" ht="24.75" customHeight="1" x14ac:dyDescent="0.4">
      <c r="A15" s="11"/>
      <c r="B15" s="39">
        <v>7</v>
      </c>
      <c r="C15" s="49" t="s">
        <v>28</v>
      </c>
      <c r="D15" s="50"/>
      <c r="E15" s="42">
        <v>1206</v>
      </c>
      <c r="F15" s="43">
        <v>0.1</v>
      </c>
      <c r="G15" s="44">
        <v>-32.094594594594597</v>
      </c>
      <c r="H15" s="42">
        <v>998</v>
      </c>
      <c r="I15" s="43">
        <v>0.1</v>
      </c>
      <c r="J15" s="45">
        <v>-17.247</v>
      </c>
      <c r="K15" s="46">
        <v>2065</v>
      </c>
      <c r="L15" s="43">
        <f t="shared" si="0"/>
        <v>0.1</v>
      </c>
      <c r="M15" s="44">
        <f>(K15-H15)/H15*100</f>
        <v>106.91382765531061</v>
      </c>
      <c r="N15" s="16" t="s">
        <v>29</v>
      </c>
      <c r="O15" s="37"/>
      <c r="P15" s="38"/>
    </row>
    <row r="16" spans="1:16" s="5" customFormat="1" ht="24.75" customHeight="1" x14ac:dyDescent="0.4">
      <c r="A16" s="11"/>
      <c r="B16" s="39">
        <v>8</v>
      </c>
      <c r="C16" s="40" t="s">
        <v>30</v>
      </c>
      <c r="D16" s="41"/>
      <c r="E16" s="42">
        <v>53117</v>
      </c>
      <c r="F16" s="43">
        <v>4.3</v>
      </c>
      <c r="G16" s="44">
        <v>7.9021675096999617</v>
      </c>
      <c r="H16" s="42">
        <v>51358</v>
      </c>
      <c r="I16" s="43">
        <v>4.0999999999999996</v>
      </c>
      <c r="J16" s="45">
        <v>-3.3115999999999999</v>
      </c>
      <c r="K16" s="46">
        <v>62616</v>
      </c>
      <c r="L16" s="43">
        <f t="shared" si="0"/>
        <v>3.8</v>
      </c>
      <c r="M16" s="44">
        <f t="shared" si="1"/>
        <v>21.920635538767087</v>
      </c>
      <c r="N16" s="16" t="s">
        <v>31</v>
      </c>
      <c r="O16" s="37"/>
      <c r="P16" s="38"/>
    </row>
    <row r="17" spans="1:17" s="5" customFormat="1" ht="24.75" customHeight="1" x14ac:dyDescent="0.4">
      <c r="A17" s="11"/>
      <c r="B17" s="39">
        <v>9</v>
      </c>
      <c r="C17" s="40" t="s">
        <v>32</v>
      </c>
      <c r="D17" s="41"/>
      <c r="E17" s="42">
        <v>1850</v>
      </c>
      <c r="F17" s="43">
        <v>0.1</v>
      </c>
      <c r="G17" s="44">
        <v>-2.3231256599788805</v>
      </c>
      <c r="H17" s="42">
        <v>1901</v>
      </c>
      <c r="I17" s="43">
        <v>0.2</v>
      </c>
      <c r="J17" s="45">
        <v>2.7567599999999999</v>
      </c>
      <c r="K17" s="46">
        <v>1590</v>
      </c>
      <c r="L17" s="43">
        <f t="shared" si="0"/>
        <v>0.1</v>
      </c>
      <c r="M17" s="44">
        <f t="shared" si="1"/>
        <v>-16.359810625986324</v>
      </c>
      <c r="N17" s="16" t="s">
        <v>33</v>
      </c>
      <c r="O17" s="37"/>
      <c r="P17" s="38"/>
    </row>
    <row r="18" spans="1:17" s="5" customFormat="1" ht="24.75" customHeight="1" x14ac:dyDescent="0.4">
      <c r="A18" s="11"/>
      <c r="B18" s="39">
        <v>10</v>
      </c>
      <c r="C18" s="40" t="s">
        <v>34</v>
      </c>
      <c r="D18" s="41"/>
      <c r="E18" s="42">
        <v>3456</v>
      </c>
      <c r="F18" s="51">
        <v>0.3</v>
      </c>
      <c r="G18" s="52">
        <v>1.7667844522968199</v>
      </c>
      <c r="H18" s="42">
        <v>1803</v>
      </c>
      <c r="I18" s="51">
        <v>0.1</v>
      </c>
      <c r="J18" s="53">
        <v>-47.83</v>
      </c>
      <c r="K18" s="46" t="s">
        <v>35</v>
      </c>
      <c r="L18" s="51" t="s">
        <v>35</v>
      </c>
      <c r="M18" s="52" t="s">
        <v>36</v>
      </c>
      <c r="N18" s="16" t="s">
        <v>37</v>
      </c>
      <c r="O18" s="37"/>
      <c r="P18" s="38"/>
    </row>
    <row r="19" spans="1:17" s="5" customFormat="1" ht="24.75" customHeight="1" x14ac:dyDescent="0.4">
      <c r="A19" s="11"/>
      <c r="B19" s="39">
        <v>11</v>
      </c>
      <c r="C19" s="49" t="s">
        <v>38</v>
      </c>
      <c r="D19" s="50"/>
      <c r="E19" s="42" t="s">
        <v>39</v>
      </c>
      <c r="F19" s="51" t="s">
        <v>39</v>
      </c>
      <c r="G19" s="52" t="s">
        <v>39</v>
      </c>
      <c r="H19" s="42">
        <v>554</v>
      </c>
      <c r="I19" s="51">
        <v>0</v>
      </c>
      <c r="J19" s="53" t="s">
        <v>40</v>
      </c>
      <c r="K19" s="46">
        <v>906</v>
      </c>
      <c r="L19" s="51">
        <f t="shared" si="0"/>
        <v>0.1</v>
      </c>
      <c r="M19" s="52">
        <f>(K19-H19)/H19*100</f>
        <v>63.537906137184116</v>
      </c>
      <c r="N19" s="16" t="s">
        <v>41</v>
      </c>
      <c r="O19" s="37"/>
      <c r="P19" s="38"/>
    </row>
    <row r="20" spans="1:17" s="5" customFormat="1" ht="24.75" customHeight="1" x14ac:dyDescent="0.4">
      <c r="A20" s="11"/>
      <c r="B20" s="54">
        <v>12</v>
      </c>
      <c r="C20" s="55" t="s">
        <v>42</v>
      </c>
      <c r="D20" s="56"/>
      <c r="E20" s="57" t="s">
        <v>39</v>
      </c>
      <c r="F20" s="58" t="s">
        <v>39</v>
      </c>
      <c r="G20" s="59" t="s">
        <v>39</v>
      </c>
      <c r="H20" s="57" t="s">
        <v>39</v>
      </c>
      <c r="I20" s="58" t="s">
        <v>39</v>
      </c>
      <c r="J20" s="60" t="s">
        <v>39</v>
      </c>
      <c r="K20" s="61">
        <v>3839</v>
      </c>
      <c r="L20" s="58">
        <f t="shared" si="0"/>
        <v>0.2</v>
      </c>
      <c r="M20" s="62" t="s">
        <v>43</v>
      </c>
      <c r="N20" s="16" t="s">
        <v>44</v>
      </c>
      <c r="O20" s="37"/>
      <c r="P20" s="38"/>
    </row>
    <row r="21" spans="1:17" s="5" customFormat="1" ht="24.75" customHeight="1" x14ac:dyDescent="0.4">
      <c r="A21" s="11"/>
      <c r="B21" s="54" t="s">
        <v>45</v>
      </c>
      <c r="C21" s="63" t="s">
        <v>46</v>
      </c>
      <c r="D21" s="64"/>
      <c r="E21" s="57">
        <v>689553</v>
      </c>
      <c r="F21" s="65">
        <v>55.9</v>
      </c>
      <c r="G21" s="66">
        <v>-0.78231341458150483</v>
      </c>
      <c r="H21" s="57">
        <v>709515</v>
      </c>
      <c r="I21" s="65">
        <v>56.686600433829085</v>
      </c>
      <c r="J21" s="67">
        <v>2.9</v>
      </c>
      <c r="K21" s="61">
        <f>SUM(K6:K20)-SUM(K10:K12)</f>
        <v>721641</v>
      </c>
      <c r="L21" s="65">
        <f t="shared" si="0"/>
        <v>44.2</v>
      </c>
      <c r="M21" s="66">
        <f t="shared" si="1"/>
        <v>1.709054776854612</v>
      </c>
      <c r="N21" s="16"/>
      <c r="O21" s="37"/>
      <c r="P21" s="38"/>
      <c r="Q21" s="68"/>
    </row>
    <row r="22" spans="1:17" s="5" customFormat="1" ht="24.75" customHeight="1" x14ac:dyDescent="0.4">
      <c r="A22" s="11"/>
      <c r="B22" s="69">
        <v>13</v>
      </c>
      <c r="C22" s="70" t="s">
        <v>47</v>
      </c>
      <c r="D22" s="71"/>
      <c r="E22" s="32">
        <v>364</v>
      </c>
      <c r="F22" s="33">
        <v>0</v>
      </c>
      <c r="G22" s="34">
        <v>-9</v>
      </c>
      <c r="H22" s="32">
        <v>346</v>
      </c>
      <c r="I22" s="33">
        <v>0</v>
      </c>
      <c r="J22" s="35">
        <v>-4.9451000000000001</v>
      </c>
      <c r="K22" s="36">
        <v>374</v>
      </c>
      <c r="L22" s="33">
        <f t="shared" si="0"/>
        <v>0</v>
      </c>
      <c r="M22" s="34">
        <f t="shared" si="1"/>
        <v>8.0924855491329488</v>
      </c>
      <c r="N22" s="16" t="s">
        <v>48</v>
      </c>
      <c r="O22" s="37"/>
      <c r="P22" s="38"/>
    </row>
    <row r="23" spans="1:17" s="5" customFormat="1" ht="24.75" customHeight="1" x14ac:dyDescent="0.4">
      <c r="A23" s="11"/>
      <c r="B23" s="39">
        <v>14</v>
      </c>
      <c r="C23" s="40" t="s">
        <v>49</v>
      </c>
      <c r="D23" s="41"/>
      <c r="E23" s="42">
        <v>12269</v>
      </c>
      <c r="F23" s="43">
        <v>1</v>
      </c>
      <c r="G23" s="44">
        <v>2.3952595560006675</v>
      </c>
      <c r="H23" s="42">
        <v>9908</v>
      </c>
      <c r="I23" s="43">
        <v>0.8</v>
      </c>
      <c r="J23" s="45">
        <v>-19.244</v>
      </c>
      <c r="K23" s="46">
        <v>7310</v>
      </c>
      <c r="L23" s="43">
        <f t="shared" si="0"/>
        <v>0.4</v>
      </c>
      <c r="M23" s="44">
        <f t="shared" si="1"/>
        <v>-26.221235365361323</v>
      </c>
      <c r="N23" s="16" t="s">
        <v>50</v>
      </c>
      <c r="O23" s="37"/>
      <c r="P23" s="38"/>
    </row>
    <row r="24" spans="1:17" s="5" customFormat="1" ht="24.75" customHeight="1" x14ac:dyDescent="0.4">
      <c r="A24" s="11"/>
      <c r="B24" s="39">
        <v>15</v>
      </c>
      <c r="C24" s="40" t="s">
        <v>51</v>
      </c>
      <c r="D24" s="41"/>
      <c r="E24" s="42">
        <v>19682</v>
      </c>
      <c r="F24" s="43">
        <v>1.6</v>
      </c>
      <c r="G24" s="44">
        <v>-1.3136782992378659</v>
      </c>
      <c r="H24" s="42">
        <v>17999</v>
      </c>
      <c r="I24" s="43">
        <v>1.5</v>
      </c>
      <c r="J24" s="45">
        <v>-8.5510000000000002</v>
      </c>
      <c r="K24" s="46">
        <v>15786</v>
      </c>
      <c r="L24" s="43">
        <f t="shared" si="0"/>
        <v>1</v>
      </c>
      <c r="M24" s="44">
        <f t="shared" si="1"/>
        <v>-12.295127507083727</v>
      </c>
      <c r="N24" s="16" t="s">
        <v>52</v>
      </c>
      <c r="O24" s="16" t="s">
        <v>53</v>
      </c>
      <c r="P24" s="38"/>
    </row>
    <row r="25" spans="1:17" s="5" customFormat="1" ht="24.75" customHeight="1" x14ac:dyDescent="0.4">
      <c r="A25" s="11"/>
      <c r="B25" s="39">
        <v>16</v>
      </c>
      <c r="C25" s="40" t="s">
        <v>54</v>
      </c>
      <c r="D25" s="41"/>
      <c r="E25" s="42">
        <v>165937</v>
      </c>
      <c r="F25" s="43">
        <v>13.5</v>
      </c>
      <c r="G25" s="44">
        <v>-6.2397391333884356</v>
      </c>
      <c r="H25" s="42">
        <v>178241</v>
      </c>
      <c r="I25" s="43">
        <v>14.2</v>
      </c>
      <c r="J25" s="45">
        <v>7.4320700000000004</v>
      </c>
      <c r="K25" s="46">
        <v>525087</v>
      </c>
      <c r="L25" s="43">
        <f t="shared" si="0"/>
        <v>32.1</v>
      </c>
      <c r="M25" s="44">
        <f t="shared" si="1"/>
        <v>194.59383643493922</v>
      </c>
      <c r="N25" s="16" t="s">
        <v>55</v>
      </c>
      <c r="O25" s="16" t="s">
        <v>56</v>
      </c>
      <c r="P25" s="38"/>
    </row>
    <row r="26" spans="1:17" s="5" customFormat="1" ht="24.75" customHeight="1" x14ac:dyDescent="0.4">
      <c r="A26" s="11"/>
      <c r="B26" s="39">
        <v>17</v>
      </c>
      <c r="C26" s="40" t="s">
        <v>57</v>
      </c>
      <c r="D26" s="41"/>
      <c r="E26" s="42">
        <v>75171</v>
      </c>
      <c r="F26" s="43">
        <v>6.1</v>
      </c>
      <c r="G26" s="44">
        <v>-2.2102250552881486</v>
      </c>
      <c r="H26" s="42">
        <v>80927</v>
      </c>
      <c r="I26" s="43">
        <v>6.5</v>
      </c>
      <c r="J26" s="45">
        <v>7.6572100000000001</v>
      </c>
      <c r="K26" s="46">
        <v>89618</v>
      </c>
      <c r="L26" s="43">
        <f t="shared" si="0"/>
        <v>5.5</v>
      </c>
      <c r="M26" s="44">
        <f t="shared" si="1"/>
        <v>10.739308265473822</v>
      </c>
      <c r="N26" s="16" t="s">
        <v>58</v>
      </c>
      <c r="O26" s="37"/>
      <c r="P26" s="38"/>
    </row>
    <row r="27" spans="1:17" s="5" customFormat="1" ht="24.75" customHeight="1" x14ac:dyDescent="0.4">
      <c r="A27" s="11"/>
      <c r="B27" s="39">
        <v>18</v>
      </c>
      <c r="C27" s="40" t="s">
        <v>59</v>
      </c>
      <c r="D27" s="41"/>
      <c r="E27" s="42">
        <v>3861</v>
      </c>
      <c r="F27" s="43">
        <v>0.3</v>
      </c>
      <c r="G27" s="44">
        <v>5.4341889677771711</v>
      </c>
      <c r="H27" s="42">
        <v>2949</v>
      </c>
      <c r="I27" s="43">
        <v>0.2</v>
      </c>
      <c r="J27" s="45">
        <v>-23.620999999999999</v>
      </c>
      <c r="K27" s="46">
        <v>3869</v>
      </c>
      <c r="L27" s="43">
        <f t="shared" si="0"/>
        <v>0.2</v>
      </c>
      <c r="M27" s="44">
        <f t="shared" si="1"/>
        <v>31.197015937605972</v>
      </c>
      <c r="N27" s="16" t="s">
        <v>60</v>
      </c>
      <c r="O27" s="37"/>
      <c r="P27" s="38"/>
    </row>
    <row r="28" spans="1:17" s="5" customFormat="1" ht="24.75" customHeight="1" x14ac:dyDescent="0.4">
      <c r="A28" s="11"/>
      <c r="B28" s="39">
        <v>19</v>
      </c>
      <c r="C28" s="40" t="s">
        <v>61</v>
      </c>
      <c r="D28" s="41"/>
      <c r="E28" s="42">
        <v>14296</v>
      </c>
      <c r="F28" s="43">
        <v>1.2</v>
      </c>
      <c r="G28" s="44">
        <v>50.881266490765178</v>
      </c>
      <c r="H28" s="42">
        <v>12634</v>
      </c>
      <c r="I28" s="43">
        <v>1</v>
      </c>
      <c r="J28" s="45">
        <v>-11.625999999999999</v>
      </c>
      <c r="K28" s="46">
        <v>16415</v>
      </c>
      <c r="L28" s="43">
        <f t="shared" si="0"/>
        <v>1</v>
      </c>
      <c r="M28" s="44">
        <f t="shared" si="1"/>
        <v>29.927180623713788</v>
      </c>
      <c r="N28" s="16" t="s">
        <v>62</v>
      </c>
      <c r="O28" s="37"/>
      <c r="P28" s="38"/>
    </row>
    <row r="29" spans="1:17" s="5" customFormat="1" ht="24.75" customHeight="1" x14ac:dyDescent="0.4">
      <c r="A29" s="11"/>
      <c r="B29" s="72">
        <v>20</v>
      </c>
      <c r="C29" s="73" t="s">
        <v>63</v>
      </c>
      <c r="D29" s="74"/>
      <c r="E29" s="42">
        <v>48993</v>
      </c>
      <c r="F29" s="43">
        <v>4</v>
      </c>
      <c r="G29" s="44">
        <v>31.65206642661364</v>
      </c>
      <c r="H29" s="42">
        <v>55955</v>
      </c>
      <c r="I29" s="43">
        <v>4.5</v>
      </c>
      <c r="J29" s="45">
        <v>14.2102</v>
      </c>
      <c r="K29" s="75">
        <v>45744</v>
      </c>
      <c r="L29" s="43">
        <f t="shared" si="0"/>
        <v>2.8</v>
      </c>
      <c r="M29" s="44">
        <f t="shared" si="1"/>
        <v>-18.248592619068894</v>
      </c>
      <c r="N29" s="16" t="s">
        <v>64</v>
      </c>
      <c r="O29" s="37"/>
      <c r="P29" s="38"/>
    </row>
    <row r="30" spans="1:17" s="5" customFormat="1" ht="24.75" customHeight="1" x14ac:dyDescent="0.4">
      <c r="A30" s="11"/>
      <c r="B30" s="76">
        <v>21</v>
      </c>
      <c r="C30" s="77" t="s">
        <v>65</v>
      </c>
      <c r="D30" s="77"/>
      <c r="E30" s="42">
        <v>63219</v>
      </c>
      <c r="F30" s="43">
        <v>5.0999999999999996</v>
      </c>
      <c r="G30" s="44">
        <v>11.664753157290471</v>
      </c>
      <c r="H30" s="42">
        <v>49326</v>
      </c>
      <c r="I30" s="43">
        <v>4</v>
      </c>
      <c r="J30" s="45">
        <v>-21.975999999999999</v>
      </c>
      <c r="K30" s="75">
        <v>58677</v>
      </c>
      <c r="L30" s="43">
        <f t="shared" si="0"/>
        <v>3.6</v>
      </c>
      <c r="M30" s="44">
        <f t="shared" si="1"/>
        <v>18.957547743583504</v>
      </c>
      <c r="N30" s="16" t="s">
        <v>66</v>
      </c>
      <c r="O30" s="37"/>
      <c r="P30" s="38"/>
    </row>
    <row r="31" spans="1:17" s="5" customFormat="1" ht="24.75" customHeight="1" x14ac:dyDescent="0.4">
      <c r="A31" s="11"/>
      <c r="B31" s="76">
        <v>22</v>
      </c>
      <c r="C31" s="77" t="s">
        <v>67</v>
      </c>
      <c r="D31" s="77"/>
      <c r="E31" s="42">
        <v>28003</v>
      </c>
      <c r="F31" s="43">
        <v>2.2999999999999998</v>
      </c>
      <c r="G31" s="44">
        <v>4.2282353816950158</v>
      </c>
      <c r="H31" s="42">
        <v>25457</v>
      </c>
      <c r="I31" s="43">
        <v>2</v>
      </c>
      <c r="J31" s="45">
        <v>-9.0919000000000008</v>
      </c>
      <c r="K31" s="75">
        <v>25888</v>
      </c>
      <c r="L31" s="43">
        <f t="shared" si="0"/>
        <v>1.6</v>
      </c>
      <c r="M31" s="44">
        <f t="shared" si="1"/>
        <v>1.6930510272223749</v>
      </c>
      <c r="N31" s="16" t="s">
        <v>68</v>
      </c>
      <c r="O31" s="37"/>
      <c r="P31" s="38"/>
    </row>
    <row r="32" spans="1:17" s="5" customFormat="1" ht="24.75" customHeight="1" x14ac:dyDescent="0.4">
      <c r="A32" s="11"/>
      <c r="B32" s="78">
        <v>23</v>
      </c>
      <c r="C32" s="79" t="s">
        <v>69</v>
      </c>
      <c r="D32" s="80"/>
      <c r="E32" s="81">
        <v>111254</v>
      </c>
      <c r="F32" s="82">
        <v>9</v>
      </c>
      <c r="G32" s="83">
        <v>0.4859279598251382</v>
      </c>
      <c r="H32" s="81">
        <v>108387</v>
      </c>
      <c r="I32" s="82">
        <v>8.6999999999999993</v>
      </c>
      <c r="J32" s="84">
        <v>-2.577</v>
      </c>
      <c r="K32" s="85">
        <v>123462</v>
      </c>
      <c r="L32" s="82">
        <f t="shared" si="0"/>
        <v>7.6</v>
      </c>
      <c r="M32" s="83">
        <f t="shared" si="1"/>
        <v>13.908494561155857</v>
      </c>
      <c r="N32" s="16" t="s">
        <v>70</v>
      </c>
      <c r="O32" s="37"/>
      <c r="P32" s="38"/>
    </row>
    <row r="33" spans="1:17" s="5" customFormat="1" ht="24.75" customHeight="1" x14ac:dyDescent="0.4">
      <c r="A33" s="11"/>
      <c r="B33" s="86" t="s">
        <v>45</v>
      </c>
      <c r="C33" s="63" t="s">
        <v>71</v>
      </c>
      <c r="D33" s="64"/>
      <c r="E33" s="87">
        <v>1232602</v>
      </c>
      <c r="F33" s="88">
        <v>100</v>
      </c>
      <c r="G33" s="89">
        <v>0.56294270548632541</v>
      </c>
      <c r="H33" s="87">
        <v>1251645</v>
      </c>
      <c r="I33" s="88">
        <v>100</v>
      </c>
      <c r="J33" s="89">
        <v>1.54494</v>
      </c>
      <c r="K33" s="87">
        <v>1633872</v>
      </c>
      <c r="L33" s="88">
        <f t="shared" si="0"/>
        <v>100</v>
      </c>
      <c r="M33" s="89">
        <f t="shared" si="1"/>
        <v>30.537972028810085</v>
      </c>
      <c r="N33" s="16" t="s">
        <v>72</v>
      </c>
      <c r="O33" s="90"/>
      <c r="P33" s="38">
        <f>SUM(K21:K32)</f>
        <v>1633871</v>
      </c>
      <c r="Q33" s="91">
        <f>SUM(L21:L32)</f>
        <v>99.999999999999986</v>
      </c>
    </row>
    <row r="34" spans="1:17" s="5" customFormat="1" ht="8.25" customHeight="1" x14ac:dyDescent="0.4">
      <c r="A34" s="11"/>
      <c r="B34" s="92"/>
      <c r="C34" s="92"/>
      <c r="D34" s="92"/>
      <c r="E34" s="92"/>
      <c r="F34" s="92"/>
      <c r="G34" s="92"/>
      <c r="H34" s="93"/>
      <c r="I34" s="94"/>
      <c r="J34" s="94"/>
      <c r="K34" s="93"/>
      <c r="L34" s="94"/>
      <c r="M34" s="94"/>
      <c r="N34" s="16"/>
      <c r="O34" s="38"/>
      <c r="P34" s="38">
        <f>K33-P33</f>
        <v>1</v>
      </c>
      <c r="Q34" s="91">
        <f>L33-Q33</f>
        <v>0</v>
      </c>
    </row>
    <row r="35" spans="1:17" s="5" customFormat="1" ht="14.25" customHeight="1" x14ac:dyDescent="0.4">
      <c r="A35" s="11"/>
      <c r="B35" s="5" t="s">
        <v>73</v>
      </c>
      <c r="N35" s="16"/>
      <c r="O35" s="38"/>
      <c r="P35" s="38"/>
    </row>
    <row r="36" spans="1:17" s="5" customFormat="1" ht="17.25" customHeight="1" x14ac:dyDescent="0.4">
      <c r="A36" s="11"/>
      <c r="N36" s="16"/>
      <c r="O36" s="38"/>
      <c r="P36" s="38"/>
    </row>
    <row r="37" spans="1:17" s="5" customFormat="1" ht="17.25" customHeight="1" x14ac:dyDescent="0.4">
      <c r="A37" s="11"/>
      <c r="B37" s="6" t="s">
        <v>74</v>
      </c>
      <c r="C37" s="6"/>
      <c r="D37" s="6"/>
      <c r="E37" s="7"/>
      <c r="H37" s="7"/>
      <c r="K37" s="7"/>
      <c r="L37" s="8"/>
      <c r="M37" s="9" t="s">
        <v>2</v>
      </c>
      <c r="N37" s="16"/>
      <c r="O37" s="38"/>
      <c r="P37" s="38"/>
    </row>
    <row r="38" spans="1:17" s="5" customFormat="1" ht="15.95" customHeight="1" x14ac:dyDescent="0.4">
      <c r="A38" s="11"/>
      <c r="B38" s="12" t="s">
        <v>3</v>
      </c>
      <c r="C38" s="12"/>
      <c r="D38" s="12"/>
      <c r="E38" s="13" t="s">
        <v>4</v>
      </c>
      <c r="F38" s="14"/>
      <c r="G38" s="15"/>
      <c r="H38" s="13" t="s">
        <v>5</v>
      </c>
      <c r="I38" s="14"/>
      <c r="J38" s="15"/>
      <c r="K38" s="13" t="s">
        <v>6</v>
      </c>
      <c r="L38" s="14"/>
      <c r="M38" s="14"/>
      <c r="N38" s="16"/>
      <c r="O38" s="38"/>
      <c r="P38" s="38"/>
    </row>
    <row r="39" spans="1:17" s="5" customFormat="1" ht="15.95" customHeight="1" x14ac:dyDescent="0.4">
      <c r="A39" s="11"/>
      <c r="B39" s="17"/>
      <c r="C39" s="17"/>
      <c r="D39" s="17"/>
      <c r="E39" s="95" t="s">
        <v>7</v>
      </c>
      <c r="F39" s="96" t="s">
        <v>8</v>
      </c>
      <c r="G39" s="97" t="s">
        <v>9</v>
      </c>
      <c r="H39" s="95" t="s">
        <v>7</v>
      </c>
      <c r="I39" s="96" t="s">
        <v>8</v>
      </c>
      <c r="J39" s="97" t="s">
        <v>9</v>
      </c>
      <c r="K39" s="95" t="s">
        <v>7</v>
      </c>
      <c r="L39" s="96" t="s">
        <v>8</v>
      </c>
      <c r="M39" s="98" t="s">
        <v>9</v>
      </c>
      <c r="N39" s="16"/>
      <c r="O39" s="38"/>
      <c r="P39" s="38"/>
    </row>
    <row r="40" spans="1:17" s="5" customFormat="1" ht="15.95" customHeight="1" x14ac:dyDescent="0.4">
      <c r="A40" s="11"/>
      <c r="B40" s="17"/>
      <c r="C40" s="17"/>
      <c r="D40" s="17"/>
      <c r="E40" s="99"/>
      <c r="F40" s="100"/>
      <c r="G40" s="101"/>
      <c r="H40" s="99"/>
      <c r="I40" s="100"/>
      <c r="J40" s="101"/>
      <c r="K40" s="99"/>
      <c r="L40" s="100"/>
      <c r="M40" s="102"/>
      <c r="N40" s="16"/>
      <c r="O40" s="38"/>
      <c r="P40" s="38"/>
    </row>
    <row r="41" spans="1:17" s="5" customFormat="1" ht="24.75" customHeight="1" x14ac:dyDescent="0.4">
      <c r="A41" s="103" t="s">
        <v>45</v>
      </c>
      <c r="B41" s="30">
        <v>1</v>
      </c>
      <c r="C41" s="31" t="s">
        <v>75</v>
      </c>
      <c r="D41" s="31"/>
      <c r="E41" s="104">
        <v>183711</v>
      </c>
      <c r="F41" s="33">
        <v>15.5</v>
      </c>
      <c r="G41" s="34">
        <v>0.44176421381825343</v>
      </c>
      <c r="H41" s="104">
        <v>185501</v>
      </c>
      <c r="I41" s="33">
        <v>15.6</v>
      </c>
      <c r="J41" s="34">
        <v>0.97436</v>
      </c>
      <c r="K41" s="104">
        <v>194979</v>
      </c>
      <c r="L41" s="33">
        <f>ROUND(K41/$K$59*100,1)</f>
        <v>12.4</v>
      </c>
      <c r="M41" s="34">
        <f t="shared" ref="M41:M59" si="2">(K41-H41)/H41*100</f>
        <v>5.1094064182942409</v>
      </c>
      <c r="N41" s="16" t="s">
        <v>76</v>
      </c>
      <c r="O41" s="38"/>
      <c r="P41" s="105"/>
      <c r="Q41" s="106"/>
    </row>
    <row r="42" spans="1:17" s="5" customFormat="1" ht="24.75" customHeight="1" x14ac:dyDescent="0.4">
      <c r="A42" s="11"/>
      <c r="B42" s="107">
        <v>2</v>
      </c>
      <c r="C42" s="108" t="s">
        <v>77</v>
      </c>
      <c r="D42" s="109"/>
      <c r="E42" s="110">
        <v>164335</v>
      </c>
      <c r="F42" s="43">
        <v>13.9</v>
      </c>
      <c r="G42" s="44">
        <v>3.1147448406548244</v>
      </c>
      <c r="H42" s="110">
        <v>172877</v>
      </c>
      <c r="I42" s="43">
        <v>14.5</v>
      </c>
      <c r="J42" s="44">
        <v>5.1979199999999999</v>
      </c>
      <c r="K42" s="110">
        <v>186018</v>
      </c>
      <c r="L42" s="43">
        <f t="shared" ref="L42:L59" si="3">ROUND(K42/$K$59*100,1)</f>
        <v>11.9</v>
      </c>
      <c r="M42" s="44">
        <f t="shared" si="2"/>
        <v>7.6013581910838344</v>
      </c>
      <c r="N42" s="16" t="s">
        <v>78</v>
      </c>
      <c r="O42" s="38"/>
      <c r="P42" s="105"/>
      <c r="Q42" s="106"/>
    </row>
    <row r="43" spans="1:17" s="5" customFormat="1" ht="24.75" customHeight="1" x14ac:dyDescent="0.4">
      <c r="A43" s="11"/>
      <c r="B43" s="107">
        <v>3</v>
      </c>
      <c r="C43" s="108" t="s">
        <v>79</v>
      </c>
      <c r="D43" s="109"/>
      <c r="E43" s="110">
        <v>11014</v>
      </c>
      <c r="F43" s="43">
        <v>0.9</v>
      </c>
      <c r="G43" s="44">
        <v>2.3320635510545387</v>
      </c>
      <c r="H43" s="110">
        <v>10756</v>
      </c>
      <c r="I43" s="43">
        <v>0.9</v>
      </c>
      <c r="J43" s="44">
        <v>-2.3424999999999998</v>
      </c>
      <c r="K43" s="110">
        <v>10534</v>
      </c>
      <c r="L43" s="43">
        <f t="shared" si="3"/>
        <v>0.7</v>
      </c>
      <c r="M43" s="44">
        <f t="shared" si="2"/>
        <v>-2.0639642989959093</v>
      </c>
      <c r="N43" s="16" t="s">
        <v>80</v>
      </c>
      <c r="O43" s="38"/>
      <c r="P43" s="105"/>
      <c r="Q43" s="106"/>
    </row>
    <row r="44" spans="1:17" s="5" customFormat="1" ht="24.75" customHeight="1" x14ac:dyDescent="0.4">
      <c r="A44" s="11"/>
      <c r="B44" s="107">
        <v>4</v>
      </c>
      <c r="C44" s="108" t="s">
        <v>81</v>
      </c>
      <c r="D44" s="109"/>
      <c r="E44" s="110">
        <v>241280</v>
      </c>
      <c r="F44" s="43">
        <v>20.399999999999999</v>
      </c>
      <c r="G44" s="44">
        <v>0.73985002588640048</v>
      </c>
      <c r="H44" s="110">
        <v>255108</v>
      </c>
      <c r="I44" s="43">
        <v>21.4</v>
      </c>
      <c r="J44" s="44">
        <v>5.7310999999999996</v>
      </c>
      <c r="K44" s="110">
        <v>264428</v>
      </c>
      <c r="L44" s="43">
        <f t="shared" si="3"/>
        <v>16.899999999999999</v>
      </c>
      <c r="M44" s="44">
        <f t="shared" si="2"/>
        <v>3.6533546576351972</v>
      </c>
      <c r="N44" s="16" t="s">
        <v>82</v>
      </c>
      <c r="O44" s="38"/>
      <c r="P44" s="105"/>
      <c r="Q44" s="106"/>
    </row>
    <row r="45" spans="1:17" s="5" customFormat="1" ht="24.75" customHeight="1" x14ac:dyDescent="0.4">
      <c r="A45" s="11"/>
      <c r="B45" s="107">
        <v>5</v>
      </c>
      <c r="C45" s="108" t="s">
        <v>83</v>
      </c>
      <c r="D45" s="109"/>
      <c r="E45" s="110">
        <v>119248</v>
      </c>
      <c r="F45" s="43">
        <v>10.1</v>
      </c>
      <c r="G45" s="44">
        <v>6.3622173660973118</v>
      </c>
      <c r="H45" s="110">
        <v>126399</v>
      </c>
      <c r="I45" s="43">
        <v>10.6</v>
      </c>
      <c r="J45" s="44">
        <v>5.9967499999999996</v>
      </c>
      <c r="K45" s="110">
        <v>465165</v>
      </c>
      <c r="L45" s="43">
        <f t="shared" si="3"/>
        <v>29.7</v>
      </c>
      <c r="M45" s="44">
        <f t="shared" si="2"/>
        <v>268.0131963069328</v>
      </c>
      <c r="N45" s="16" t="s">
        <v>84</v>
      </c>
      <c r="O45" s="38"/>
      <c r="P45" s="105"/>
      <c r="Q45" s="106"/>
    </row>
    <row r="46" spans="1:17" s="5" customFormat="1" ht="24.75" customHeight="1" x14ac:dyDescent="0.4">
      <c r="A46" s="11"/>
      <c r="B46" s="107">
        <v>6</v>
      </c>
      <c r="C46" s="108" t="s">
        <v>85</v>
      </c>
      <c r="D46" s="109"/>
      <c r="E46" s="110">
        <v>187483</v>
      </c>
      <c r="F46" s="43">
        <v>15.9</v>
      </c>
      <c r="G46" s="44">
        <v>-1.3294107121241625</v>
      </c>
      <c r="H46" s="110">
        <v>180225</v>
      </c>
      <c r="I46" s="43">
        <v>15.1</v>
      </c>
      <c r="J46" s="44">
        <v>-3.8713000000000002</v>
      </c>
      <c r="K46" s="110">
        <f>K47+K51</f>
        <v>189480</v>
      </c>
      <c r="L46" s="43">
        <f t="shared" si="3"/>
        <v>12.1</v>
      </c>
      <c r="M46" s="44">
        <f t="shared" si="2"/>
        <v>5.1352476071577193</v>
      </c>
      <c r="N46" s="16"/>
      <c r="O46" s="38"/>
      <c r="P46" s="105"/>
      <c r="Q46" s="106"/>
    </row>
    <row r="47" spans="1:17" s="5" customFormat="1" ht="24.75" customHeight="1" x14ac:dyDescent="0.4">
      <c r="A47" s="11"/>
      <c r="B47" s="111" t="s">
        <v>86</v>
      </c>
      <c r="C47" s="111"/>
      <c r="D47" s="112"/>
      <c r="E47" s="110">
        <v>187107</v>
      </c>
      <c r="F47" s="43">
        <v>15.8</v>
      </c>
      <c r="G47" s="44">
        <v>-0.5093983463164331</v>
      </c>
      <c r="H47" s="110">
        <v>176901</v>
      </c>
      <c r="I47" s="43">
        <v>14.8</v>
      </c>
      <c r="J47" s="44">
        <v>-5.4546000000000001</v>
      </c>
      <c r="K47" s="110">
        <v>184310</v>
      </c>
      <c r="L47" s="43">
        <f t="shared" si="3"/>
        <v>11.8</v>
      </c>
      <c r="M47" s="44">
        <f t="shared" si="2"/>
        <v>4.1882182689753025</v>
      </c>
      <c r="N47" s="16" t="s">
        <v>87</v>
      </c>
      <c r="O47" s="38"/>
      <c r="P47" s="105"/>
      <c r="Q47" s="106"/>
    </row>
    <row r="48" spans="1:17" s="5" customFormat="1" ht="24.75" customHeight="1" x14ac:dyDescent="0.4">
      <c r="A48" s="11"/>
      <c r="B48" s="107"/>
      <c r="C48" s="111" t="s">
        <v>88</v>
      </c>
      <c r="D48" s="112"/>
      <c r="E48" s="110">
        <v>80556</v>
      </c>
      <c r="F48" s="43">
        <v>6.8</v>
      </c>
      <c r="G48" s="44">
        <v>-9.6551337408175861</v>
      </c>
      <c r="H48" s="110">
        <v>75745</v>
      </c>
      <c r="I48" s="43">
        <v>6.4</v>
      </c>
      <c r="J48" s="44">
        <v>-5.9722</v>
      </c>
      <c r="K48" s="110">
        <v>83247</v>
      </c>
      <c r="L48" s="43">
        <f t="shared" si="3"/>
        <v>5.3</v>
      </c>
      <c r="M48" s="44">
        <f t="shared" si="2"/>
        <v>9.904284111162454</v>
      </c>
      <c r="N48" s="16" t="s">
        <v>89</v>
      </c>
      <c r="O48" s="38"/>
      <c r="P48" s="105"/>
      <c r="Q48" s="106"/>
    </row>
    <row r="49" spans="1:17" s="5" customFormat="1" ht="24.75" customHeight="1" x14ac:dyDescent="0.4">
      <c r="A49" s="11"/>
      <c r="B49" s="113"/>
      <c r="C49" s="111" t="s">
        <v>90</v>
      </c>
      <c r="D49" s="112"/>
      <c r="E49" s="110">
        <v>103962</v>
      </c>
      <c r="F49" s="43">
        <v>8.8000000000000007</v>
      </c>
      <c r="G49" s="44">
        <v>7.807493285493555</v>
      </c>
      <c r="H49" s="110">
        <v>98356</v>
      </c>
      <c r="I49" s="43">
        <v>8.3000000000000007</v>
      </c>
      <c r="J49" s="44">
        <v>-5.3924000000000003</v>
      </c>
      <c r="K49" s="110">
        <v>97161</v>
      </c>
      <c r="L49" s="43">
        <f t="shared" si="3"/>
        <v>6.2</v>
      </c>
      <c r="M49" s="44">
        <f t="shared" si="2"/>
        <v>-1.2149741754443044</v>
      </c>
      <c r="N49" s="16" t="s">
        <v>91</v>
      </c>
      <c r="O49" s="38"/>
      <c r="P49" s="105"/>
      <c r="Q49" s="106"/>
    </row>
    <row r="50" spans="1:17" s="5" customFormat="1" ht="24.75" customHeight="1" x14ac:dyDescent="0.4">
      <c r="A50" s="11"/>
      <c r="B50" s="113"/>
      <c r="C50" s="111" t="s">
        <v>92</v>
      </c>
      <c r="D50" s="112"/>
      <c r="E50" s="110">
        <v>2589</v>
      </c>
      <c r="F50" s="43">
        <v>0.2</v>
      </c>
      <c r="G50" s="44">
        <v>4.9878345498783458</v>
      </c>
      <c r="H50" s="110">
        <v>2801</v>
      </c>
      <c r="I50" s="43">
        <v>0.2</v>
      </c>
      <c r="J50" s="44">
        <v>8.1884899999999998</v>
      </c>
      <c r="K50" s="110">
        <f>K47-K48-K49</f>
        <v>3902</v>
      </c>
      <c r="L50" s="43">
        <f t="shared" si="3"/>
        <v>0.2</v>
      </c>
      <c r="M50" s="44">
        <f t="shared" si="2"/>
        <v>39.307390217779364</v>
      </c>
      <c r="N50" s="16"/>
      <c r="O50" s="38"/>
      <c r="P50" s="105"/>
      <c r="Q50" s="106"/>
    </row>
    <row r="51" spans="1:17" s="5" customFormat="1" ht="24.75" customHeight="1" x14ac:dyDescent="0.4">
      <c r="A51" s="11"/>
      <c r="B51" s="111" t="s">
        <v>93</v>
      </c>
      <c r="C51" s="111"/>
      <c r="D51" s="112"/>
      <c r="E51" s="110">
        <v>376</v>
      </c>
      <c r="F51" s="43">
        <v>0.1</v>
      </c>
      <c r="G51" s="44">
        <v>-80.658436213991763</v>
      </c>
      <c r="H51" s="110">
        <v>3324</v>
      </c>
      <c r="I51" s="43">
        <v>0.3</v>
      </c>
      <c r="J51" s="44">
        <v>784.04300000000001</v>
      </c>
      <c r="K51" s="110">
        <v>5170</v>
      </c>
      <c r="L51" s="43">
        <f t="shared" si="3"/>
        <v>0.3</v>
      </c>
      <c r="M51" s="44">
        <f t="shared" si="2"/>
        <v>55.535499398315281</v>
      </c>
      <c r="N51" s="16" t="s">
        <v>94</v>
      </c>
      <c r="O51" s="38"/>
      <c r="P51" s="105"/>
      <c r="Q51" s="106"/>
    </row>
    <row r="52" spans="1:17" s="5" customFormat="1" ht="24.75" customHeight="1" x14ac:dyDescent="0.4">
      <c r="A52" s="11"/>
      <c r="B52" s="111" t="s">
        <v>95</v>
      </c>
      <c r="C52" s="111"/>
      <c r="D52" s="112"/>
      <c r="E52" s="110" t="s">
        <v>39</v>
      </c>
      <c r="F52" s="51" t="s">
        <v>39</v>
      </c>
      <c r="G52" s="52" t="s">
        <v>39</v>
      </c>
      <c r="H52" s="110" t="s">
        <v>39</v>
      </c>
      <c r="I52" s="51" t="s">
        <v>39</v>
      </c>
      <c r="J52" s="52" t="s">
        <v>39</v>
      </c>
      <c r="K52" s="110" t="s">
        <v>39</v>
      </c>
      <c r="L52" s="51" t="s">
        <v>39</v>
      </c>
      <c r="M52" s="52" t="s">
        <v>39</v>
      </c>
      <c r="N52" s="16" t="s">
        <v>96</v>
      </c>
      <c r="O52" s="38"/>
      <c r="P52" s="105"/>
      <c r="Q52" s="106"/>
    </row>
    <row r="53" spans="1:17" s="5" customFormat="1" ht="24.75" customHeight="1" x14ac:dyDescent="0.4">
      <c r="A53" s="11"/>
      <c r="B53" s="107">
        <v>7</v>
      </c>
      <c r="C53" s="108" t="s">
        <v>97</v>
      </c>
      <c r="D53" s="109"/>
      <c r="E53" s="110">
        <v>107357</v>
      </c>
      <c r="F53" s="43">
        <v>9.1</v>
      </c>
      <c r="G53" s="44">
        <v>1.5436273350673917</v>
      </c>
      <c r="H53" s="110">
        <v>106535</v>
      </c>
      <c r="I53" s="43">
        <v>8.9</v>
      </c>
      <c r="J53" s="44">
        <v>-0.76570000000000005</v>
      </c>
      <c r="K53" s="110">
        <v>107898</v>
      </c>
      <c r="L53" s="43">
        <f t="shared" si="3"/>
        <v>6.9</v>
      </c>
      <c r="M53" s="44">
        <f t="shared" si="2"/>
        <v>1.279391749190407</v>
      </c>
      <c r="N53" s="16" t="s">
        <v>98</v>
      </c>
      <c r="O53" s="38"/>
      <c r="P53" s="105"/>
      <c r="Q53" s="106"/>
    </row>
    <row r="54" spans="1:17" s="5" customFormat="1" ht="24.75" customHeight="1" x14ac:dyDescent="0.4">
      <c r="A54" s="11"/>
      <c r="B54" s="107">
        <v>8</v>
      </c>
      <c r="C54" s="108" t="s">
        <v>99</v>
      </c>
      <c r="D54" s="109"/>
      <c r="E54" s="110">
        <v>34338</v>
      </c>
      <c r="F54" s="43">
        <v>2.9</v>
      </c>
      <c r="G54" s="44">
        <v>13.154946286166217</v>
      </c>
      <c r="H54" s="110">
        <v>24494</v>
      </c>
      <c r="I54" s="43">
        <v>2.1</v>
      </c>
      <c r="J54" s="44">
        <v>-28.667999999999999</v>
      </c>
      <c r="K54" s="110">
        <v>34371</v>
      </c>
      <c r="L54" s="43">
        <f t="shared" si="3"/>
        <v>2.2000000000000002</v>
      </c>
      <c r="M54" s="44">
        <f t="shared" si="2"/>
        <v>40.32416101902507</v>
      </c>
      <c r="N54" s="16" t="s">
        <v>100</v>
      </c>
      <c r="O54" s="38"/>
      <c r="P54" s="105"/>
      <c r="Q54" s="106"/>
    </row>
    <row r="55" spans="1:17" s="5" customFormat="1" ht="24.75" customHeight="1" x14ac:dyDescent="0.4">
      <c r="A55" s="11"/>
      <c r="B55" s="107">
        <v>9</v>
      </c>
      <c r="C55" s="108" t="s">
        <v>101</v>
      </c>
      <c r="D55" s="109"/>
      <c r="E55" s="110">
        <v>3170</v>
      </c>
      <c r="F55" s="43">
        <v>0.3</v>
      </c>
      <c r="G55" s="44">
        <v>-14.578280786849906</v>
      </c>
      <c r="H55" s="110">
        <v>3906</v>
      </c>
      <c r="I55" s="43">
        <v>0.3</v>
      </c>
      <c r="J55" s="44">
        <v>23.217700000000001</v>
      </c>
      <c r="K55" s="110">
        <v>5390</v>
      </c>
      <c r="L55" s="43">
        <f t="shared" si="3"/>
        <v>0.3</v>
      </c>
      <c r="M55" s="44">
        <f t="shared" si="2"/>
        <v>37.992831541218635</v>
      </c>
      <c r="N55" s="16" t="s">
        <v>102</v>
      </c>
      <c r="O55" s="38"/>
      <c r="P55" s="105"/>
      <c r="Q55" s="106"/>
    </row>
    <row r="56" spans="1:17" s="5" customFormat="1" ht="24.75" customHeight="1" x14ac:dyDescent="0.4">
      <c r="A56" s="11"/>
      <c r="B56" s="107">
        <v>10</v>
      </c>
      <c r="C56" s="108" t="s">
        <v>103</v>
      </c>
      <c r="D56" s="109"/>
      <c r="E56" s="110">
        <v>3175</v>
      </c>
      <c r="F56" s="43">
        <v>0.3</v>
      </c>
      <c r="G56" s="44">
        <v>59.788626069451432</v>
      </c>
      <c r="H56" s="110">
        <v>1973</v>
      </c>
      <c r="I56" s="43">
        <v>0.2</v>
      </c>
      <c r="J56" s="44">
        <v>-37.857999999999997</v>
      </c>
      <c r="K56" s="110">
        <v>7285</v>
      </c>
      <c r="L56" s="43">
        <f t="shared" si="3"/>
        <v>0.5</v>
      </c>
      <c r="M56" s="44">
        <f t="shared" si="2"/>
        <v>269.23466801824634</v>
      </c>
      <c r="N56" s="16" t="s">
        <v>104</v>
      </c>
      <c r="O56" s="38"/>
      <c r="P56" s="105"/>
      <c r="Q56" s="106"/>
    </row>
    <row r="57" spans="1:17" s="5" customFormat="1" ht="24.75" customHeight="1" x14ac:dyDescent="0.4">
      <c r="A57" s="11"/>
      <c r="B57" s="107">
        <v>11</v>
      </c>
      <c r="C57" s="108" t="s">
        <v>105</v>
      </c>
      <c r="D57" s="109"/>
      <c r="E57" s="110">
        <v>126936</v>
      </c>
      <c r="F57" s="43">
        <v>10.7</v>
      </c>
      <c r="G57" s="44">
        <v>2.3900365402144015</v>
      </c>
      <c r="H57" s="110">
        <v>123540</v>
      </c>
      <c r="I57" s="43">
        <v>10.4</v>
      </c>
      <c r="J57" s="44">
        <v>-2.6753999999999998</v>
      </c>
      <c r="K57" s="110">
        <v>101205</v>
      </c>
      <c r="L57" s="43">
        <f t="shared" si="3"/>
        <v>6.5</v>
      </c>
      <c r="M57" s="44">
        <f t="shared" si="2"/>
        <v>-18.079164643030598</v>
      </c>
      <c r="N57" s="16" t="s">
        <v>106</v>
      </c>
      <c r="O57" s="38"/>
      <c r="P57" s="105"/>
      <c r="Q57" s="106"/>
    </row>
    <row r="58" spans="1:17" s="5" customFormat="1" ht="24.75" customHeight="1" x14ac:dyDescent="0.4">
      <c r="A58" s="11"/>
      <c r="B58" s="114">
        <v>12</v>
      </c>
      <c r="C58" s="115" t="s">
        <v>107</v>
      </c>
      <c r="D58" s="116"/>
      <c r="E58" s="117" t="s">
        <v>39</v>
      </c>
      <c r="F58" s="118" t="s">
        <v>39</v>
      </c>
      <c r="G58" s="119" t="s">
        <v>39</v>
      </c>
      <c r="H58" s="117" t="s">
        <v>39</v>
      </c>
      <c r="I58" s="118" t="s">
        <v>39</v>
      </c>
      <c r="J58" s="119" t="s">
        <v>39</v>
      </c>
      <c r="K58" s="117" t="s">
        <v>39</v>
      </c>
      <c r="L58" s="118" t="s">
        <v>39</v>
      </c>
      <c r="M58" s="119" t="s">
        <v>39</v>
      </c>
      <c r="N58" s="16" t="s">
        <v>108</v>
      </c>
      <c r="O58" s="38"/>
      <c r="P58" s="105"/>
      <c r="Q58" s="106"/>
    </row>
    <row r="59" spans="1:17" s="5" customFormat="1" ht="24.75" customHeight="1" x14ac:dyDescent="0.4">
      <c r="A59" s="11"/>
      <c r="B59" s="120"/>
      <c r="C59" s="63" t="s">
        <v>109</v>
      </c>
      <c r="D59" s="64"/>
      <c r="E59" s="121">
        <v>1182047</v>
      </c>
      <c r="F59" s="88">
        <v>100</v>
      </c>
      <c r="G59" s="89">
        <v>1.8645117979750276</v>
      </c>
      <c r="H59" s="121">
        <v>1191315</v>
      </c>
      <c r="I59" s="88">
        <v>100</v>
      </c>
      <c r="J59" s="89">
        <v>0.78405999999999998</v>
      </c>
      <c r="K59" s="121">
        <v>1566754</v>
      </c>
      <c r="L59" s="88">
        <f t="shared" si="3"/>
        <v>100</v>
      </c>
      <c r="M59" s="89">
        <f t="shared" si="2"/>
        <v>31.514670762980401</v>
      </c>
      <c r="N59" s="16" t="s">
        <v>110</v>
      </c>
      <c r="O59" s="38"/>
      <c r="P59" s="105"/>
      <c r="Q59" s="106"/>
    </row>
    <row r="60" spans="1:17" ht="30" customHeight="1" x14ac:dyDescent="0.4">
      <c r="K60" s="122">
        <f>SUM(K41:K46,K53:K58)</f>
        <v>1566753</v>
      </c>
      <c r="L60" s="123">
        <f>SUM(L41:L46,L53:L58)</f>
        <v>100.1</v>
      </c>
      <c r="P60" s="124"/>
    </row>
  </sheetData>
  <dataConsolidate>
    <dataRefs count="1">
      <dataRef ref="B4:D5" sheet="決算状況" r:id="rId1"/>
    </dataRefs>
  </dataConsolidate>
  <mergeCells count="77">
    <mergeCell ref="C58:D58"/>
    <mergeCell ref="C59:D59"/>
    <mergeCell ref="B52:D52"/>
    <mergeCell ref="C53:D53"/>
    <mergeCell ref="C54:D54"/>
    <mergeCell ref="C55:D55"/>
    <mergeCell ref="C56:D56"/>
    <mergeCell ref="C57:D57"/>
    <mergeCell ref="C46:D46"/>
    <mergeCell ref="B47:D47"/>
    <mergeCell ref="C48:D48"/>
    <mergeCell ref="C49:D49"/>
    <mergeCell ref="C50:D50"/>
    <mergeCell ref="B51:D51"/>
    <mergeCell ref="M39:M40"/>
    <mergeCell ref="C41:D41"/>
    <mergeCell ref="C42:D42"/>
    <mergeCell ref="C43:D43"/>
    <mergeCell ref="C44:D44"/>
    <mergeCell ref="C45:D45"/>
    <mergeCell ref="H38:J38"/>
    <mergeCell ref="K38:M38"/>
    <mergeCell ref="E39:E40"/>
    <mergeCell ref="F39:F40"/>
    <mergeCell ref="G39:G40"/>
    <mergeCell ref="H39:H40"/>
    <mergeCell ref="I39:I40"/>
    <mergeCell ref="J39:J40"/>
    <mergeCell ref="K39:K40"/>
    <mergeCell ref="L39:L40"/>
    <mergeCell ref="C31:D31"/>
    <mergeCell ref="C32:D32"/>
    <mergeCell ref="C33:D33"/>
    <mergeCell ref="B34:G34"/>
    <mergeCell ref="B37:D37"/>
    <mergeCell ref="B38:D40"/>
    <mergeCell ref="E38:G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B10:D10"/>
    <mergeCell ref="B11:D11"/>
    <mergeCell ref="B12:D12"/>
    <mergeCell ref="I4:I5"/>
    <mergeCell ref="J4:J5"/>
    <mergeCell ref="K4:K5"/>
    <mergeCell ref="L4:L5"/>
    <mergeCell ref="M4:M5"/>
    <mergeCell ref="C6:D6"/>
    <mergeCell ref="B1:J1"/>
    <mergeCell ref="B2:D2"/>
    <mergeCell ref="B3:D5"/>
    <mergeCell ref="E3:G3"/>
    <mergeCell ref="H3:J3"/>
    <mergeCell ref="K3:M3"/>
    <mergeCell ref="E4:E5"/>
    <mergeCell ref="F4:F5"/>
    <mergeCell ref="G4:G5"/>
    <mergeCell ref="H4:H5"/>
  </mergeCells>
  <phoneticPr fontId="3"/>
  <pageMargins left="0.62992125984251968" right="0.19685039370078741" top="0.47244094488188981" bottom="0.39370078740157483" header="0.31496062992125984" footer="0.23622047244094491"/>
  <pageSetup paperSize="9" scale="26" firstPageNumber="294" orientation="portrait" blackAndWhite="1" r:id="rId2"/>
  <headerFooter alignWithMargins="0"/>
  <rowBreaks count="1" manualBreakCount="1">
    <brk id="3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13市町村普通会計年度別決算の状況</vt:lpstr>
      <vt:lpstr>'13市町村普通会計年度別決算の状況'!Print_Area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2022-08-16T07:16:20Z</dcterms:created>
  <dcterms:modified xsi:type="dcterms:W3CDTF">2022-08-16T07:16:36Z</dcterms:modified>
</cp:coreProperties>
</file>