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7-5特別職等の給料（報酬）月額等" sheetId="8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'07-5特別職等の給料（報酬）月額等'!$B$1:$R$82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Q55" i="86" l="1"/>
  <c r="P55" i="86"/>
  <c r="R54" i="86"/>
  <c r="Q54" i="86"/>
  <c r="P54" i="86"/>
  <c r="O54" i="86"/>
  <c r="N54" i="86"/>
  <c r="M54" i="86"/>
  <c r="L54" i="86"/>
  <c r="K54" i="86"/>
  <c r="J54" i="86"/>
  <c r="I54" i="86"/>
  <c r="H54" i="86"/>
  <c r="G54" i="86"/>
  <c r="F54" i="86"/>
  <c r="E54" i="86"/>
  <c r="D54" i="86"/>
  <c r="C54" i="86"/>
  <c r="R80" i="86" l="1"/>
  <c r="Q80" i="86"/>
  <c r="P80" i="86"/>
  <c r="O80" i="86"/>
  <c r="N80" i="86"/>
  <c r="M80" i="86"/>
  <c r="L80" i="86"/>
  <c r="K80" i="86"/>
  <c r="J80" i="86"/>
  <c r="I80" i="86"/>
  <c r="H80" i="86"/>
  <c r="G80" i="86"/>
  <c r="F80" i="86"/>
  <c r="E80" i="86"/>
  <c r="D80" i="86"/>
  <c r="C80" i="86"/>
  <c r="R79" i="86"/>
  <c r="Q79" i="86"/>
  <c r="P79" i="86"/>
  <c r="O79" i="86"/>
  <c r="N79" i="86"/>
  <c r="M79" i="86"/>
  <c r="L79" i="86"/>
  <c r="K79" i="86"/>
  <c r="J79" i="86"/>
  <c r="I79" i="86"/>
  <c r="H79" i="86"/>
  <c r="G79" i="86"/>
  <c r="F79" i="86"/>
  <c r="E79" i="86"/>
  <c r="D79" i="86"/>
  <c r="C79" i="86"/>
  <c r="R78" i="86" l="1"/>
  <c r="Q78" i="86"/>
  <c r="P78" i="86"/>
  <c r="O78" i="86"/>
  <c r="N78" i="86"/>
  <c r="M78" i="86"/>
  <c r="L78" i="86"/>
  <c r="K78" i="86"/>
  <c r="J78" i="86"/>
  <c r="I78" i="86"/>
  <c r="H78" i="86"/>
  <c r="G78" i="86"/>
  <c r="F78" i="86"/>
  <c r="E78" i="86"/>
  <c r="D78" i="86"/>
  <c r="C78" i="86"/>
  <c r="P77" i="86" l="1"/>
  <c r="R77" i="86"/>
  <c r="Q77" i="86"/>
  <c r="O77" i="86"/>
  <c r="N77" i="86"/>
  <c r="M77" i="86"/>
  <c r="L77" i="86"/>
  <c r="K77" i="86"/>
  <c r="J77" i="86"/>
  <c r="I77" i="86"/>
  <c r="H77" i="86"/>
  <c r="G77" i="86"/>
  <c r="F77" i="86"/>
  <c r="E77" i="86"/>
  <c r="D77" i="86"/>
  <c r="C77" i="86"/>
  <c r="R76" i="86"/>
  <c r="Q76" i="86"/>
  <c r="P76" i="86"/>
  <c r="O76" i="86"/>
  <c r="N76" i="86"/>
  <c r="M76" i="86"/>
  <c r="L76" i="86"/>
  <c r="K76" i="86"/>
  <c r="J76" i="86"/>
  <c r="I76" i="86"/>
  <c r="H76" i="86"/>
  <c r="G76" i="86"/>
  <c r="F76" i="86"/>
  <c r="E76" i="86"/>
  <c r="D76" i="86"/>
  <c r="C76" i="86"/>
  <c r="R75" i="86" l="1"/>
  <c r="Q75" i="86"/>
  <c r="P75" i="86"/>
  <c r="O75" i="86"/>
  <c r="N75" i="86"/>
  <c r="M75" i="86"/>
  <c r="L75" i="86"/>
  <c r="K75" i="86"/>
  <c r="J75" i="86"/>
  <c r="I75" i="86"/>
  <c r="H75" i="86"/>
  <c r="G75" i="86"/>
  <c r="F75" i="86"/>
  <c r="E75" i="86"/>
  <c r="D75" i="86"/>
  <c r="C75" i="86"/>
  <c r="R74" i="86"/>
  <c r="Q74" i="86"/>
  <c r="P74" i="86"/>
  <c r="O74" i="86"/>
  <c r="N74" i="86"/>
  <c r="M74" i="86"/>
  <c r="L74" i="86"/>
  <c r="K74" i="86"/>
  <c r="J74" i="86"/>
  <c r="I74" i="86"/>
  <c r="H74" i="86"/>
  <c r="G74" i="86"/>
  <c r="F74" i="86"/>
  <c r="E74" i="86"/>
  <c r="D74" i="86"/>
  <c r="C74" i="86"/>
  <c r="Q73" i="86" l="1"/>
  <c r="Q72" i="86"/>
  <c r="Q71" i="86"/>
  <c r="Q70" i="86"/>
  <c r="P71" i="86" l="1"/>
  <c r="P70" i="86"/>
  <c r="P69" i="86"/>
  <c r="P68" i="86"/>
  <c r="P73" i="86" l="1"/>
  <c r="P72" i="86"/>
  <c r="O72" i="86" l="1"/>
  <c r="O70" i="86"/>
  <c r="R67" i="86" l="1"/>
  <c r="Q67" i="86"/>
  <c r="P67" i="86"/>
  <c r="R57" i="86" l="1"/>
  <c r="Q57" i="86"/>
  <c r="P57" i="86"/>
  <c r="O57" i="86"/>
  <c r="N57" i="86"/>
  <c r="M57" i="86"/>
  <c r="L57" i="86"/>
  <c r="K57" i="86"/>
  <c r="J57" i="86"/>
  <c r="I57" i="86"/>
  <c r="H57" i="86"/>
  <c r="G57" i="86"/>
  <c r="F57" i="86"/>
  <c r="E57" i="86"/>
  <c r="D57" i="86"/>
  <c r="C57" i="86"/>
  <c r="R55" i="86"/>
  <c r="O55" i="86"/>
  <c r="N55" i="86"/>
  <c r="M55" i="86"/>
  <c r="L55" i="86"/>
  <c r="K55" i="86"/>
  <c r="J55" i="86"/>
  <c r="I55" i="86"/>
  <c r="H55" i="86"/>
  <c r="G55" i="86"/>
  <c r="F55" i="86"/>
  <c r="E55" i="86"/>
  <c r="D55" i="86"/>
  <c r="C55" i="86"/>
  <c r="O44" i="86" l="1"/>
  <c r="O46" i="86"/>
  <c r="R69" i="86"/>
  <c r="Q69" i="86"/>
  <c r="O50" i="86"/>
  <c r="O51" i="86"/>
  <c r="O52" i="86"/>
  <c r="O53" i="86"/>
  <c r="O56" i="86"/>
  <c r="O58" i="86"/>
  <c r="O59" i="86"/>
  <c r="O60" i="86"/>
  <c r="O61" i="86"/>
  <c r="O62" i="86"/>
  <c r="O63" i="86"/>
  <c r="O64" i="86"/>
  <c r="O65" i="86"/>
  <c r="O66" i="86"/>
  <c r="O68" i="86"/>
  <c r="O49" i="86"/>
  <c r="O42" i="86"/>
  <c r="O41" i="86"/>
  <c r="O40" i="86"/>
  <c r="O39" i="86"/>
  <c r="O17" i="86"/>
  <c r="R30" i="86"/>
  <c r="Q30" i="86"/>
  <c r="P30" i="86"/>
  <c r="O30" i="86"/>
  <c r="N30" i="86"/>
  <c r="M30" i="86"/>
  <c r="L30" i="86"/>
  <c r="K30" i="86"/>
  <c r="J30" i="86"/>
  <c r="I30" i="86"/>
  <c r="H30" i="86"/>
  <c r="G30" i="86"/>
  <c r="F30" i="86"/>
  <c r="E30" i="86"/>
  <c r="D30" i="86"/>
  <c r="C30" i="86"/>
  <c r="R59" i="86"/>
  <c r="Q59" i="86"/>
  <c r="P59" i="86"/>
  <c r="N59" i="86"/>
  <c r="M59" i="86"/>
  <c r="L59" i="86"/>
  <c r="K59" i="86"/>
  <c r="J59" i="86"/>
  <c r="I59" i="86"/>
  <c r="H59" i="86"/>
  <c r="G59" i="86"/>
  <c r="F59" i="86"/>
  <c r="E59" i="86"/>
  <c r="D59" i="86"/>
  <c r="C59" i="86"/>
  <c r="R58" i="86"/>
  <c r="Q58" i="86"/>
  <c r="P58" i="86"/>
  <c r="N58" i="86"/>
  <c r="M58" i="86"/>
  <c r="L58" i="86"/>
  <c r="K58" i="86"/>
  <c r="J58" i="86"/>
  <c r="I58" i="86"/>
  <c r="H58" i="86"/>
  <c r="G58" i="86"/>
  <c r="F58" i="86"/>
  <c r="E58" i="86"/>
  <c r="D58" i="86"/>
  <c r="C58" i="86"/>
  <c r="R43" i="86"/>
  <c r="Q43" i="86"/>
  <c r="P43" i="86"/>
  <c r="N43" i="86"/>
  <c r="M43" i="86"/>
  <c r="L43" i="86"/>
  <c r="K43" i="86"/>
  <c r="J43" i="86"/>
  <c r="I43" i="86"/>
  <c r="H43" i="86"/>
  <c r="G43" i="86"/>
  <c r="F43" i="86"/>
  <c r="E43" i="86"/>
  <c r="D43" i="86"/>
  <c r="C43" i="86"/>
  <c r="R42" i="86"/>
  <c r="Q42" i="86"/>
  <c r="P42" i="86"/>
  <c r="N42" i="86"/>
  <c r="M42" i="86"/>
  <c r="L42" i="86"/>
  <c r="K42" i="86"/>
  <c r="J42" i="86"/>
  <c r="I42" i="86"/>
  <c r="H42" i="86"/>
  <c r="G42" i="86"/>
  <c r="F42" i="86"/>
  <c r="E42" i="86"/>
  <c r="D42" i="86"/>
  <c r="C42" i="86"/>
  <c r="R32" i="86"/>
  <c r="Q32" i="86"/>
  <c r="P32" i="86"/>
  <c r="O32" i="86"/>
  <c r="N32" i="86"/>
  <c r="M32" i="86"/>
  <c r="L32" i="86"/>
  <c r="K32" i="86"/>
  <c r="J32" i="86"/>
  <c r="I32" i="86"/>
  <c r="H32" i="86"/>
  <c r="G32" i="86"/>
  <c r="F32" i="86"/>
  <c r="E32" i="86"/>
  <c r="D32" i="86"/>
  <c r="C32" i="86"/>
  <c r="N34" i="86"/>
  <c r="M34" i="86"/>
  <c r="L34" i="86"/>
  <c r="K34" i="86"/>
  <c r="J34" i="86"/>
  <c r="I34" i="86"/>
  <c r="H34" i="86"/>
  <c r="G34" i="86"/>
  <c r="F34" i="86"/>
  <c r="E34" i="86"/>
  <c r="D34" i="86"/>
  <c r="C34" i="86"/>
  <c r="N33" i="86"/>
  <c r="M33" i="86"/>
  <c r="L33" i="86"/>
  <c r="K33" i="86"/>
  <c r="J33" i="86"/>
  <c r="I33" i="86"/>
  <c r="H33" i="86"/>
  <c r="G33" i="86"/>
  <c r="F33" i="86"/>
  <c r="E33" i="86"/>
  <c r="D33" i="86"/>
  <c r="C33" i="86"/>
  <c r="R12" i="86"/>
  <c r="Q12" i="86"/>
  <c r="P12" i="86"/>
  <c r="R10" i="86"/>
  <c r="Q10" i="86"/>
  <c r="P10" i="86"/>
  <c r="O10" i="86"/>
  <c r="N10" i="86"/>
  <c r="M10" i="86"/>
  <c r="L10" i="86"/>
  <c r="K10" i="86"/>
  <c r="J10" i="86"/>
  <c r="I10" i="86"/>
  <c r="H10" i="86"/>
  <c r="G10" i="86"/>
  <c r="F10" i="86"/>
  <c r="E10" i="86"/>
  <c r="D10" i="86"/>
  <c r="C10" i="86"/>
  <c r="R9" i="86"/>
  <c r="Q9" i="86"/>
  <c r="P9" i="86"/>
  <c r="O9" i="86"/>
  <c r="N9" i="86"/>
  <c r="M9" i="86"/>
  <c r="L9" i="86"/>
  <c r="K9" i="86"/>
  <c r="J9" i="86"/>
  <c r="I9" i="86"/>
  <c r="H9" i="86"/>
  <c r="G9" i="86"/>
  <c r="F9" i="86"/>
  <c r="E9" i="86"/>
  <c r="D9" i="86"/>
  <c r="C9" i="86"/>
  <c r="K3" i="86"/>
  <c r="R24" i="86"/>
  <c r="Q24" i="86"/>
  <c r="P24" i="86"/>
  <c r="O24" i="86"/>
  <c r="N24" i="86"/>
  <c r="M24" i="86"/>
  <c r="L24" i="86"/>
  <c r="K24" i="86"/>
  <c r="J24" i="86"/>
  <c r="I24" i="86"/>
  <c r="H24" i="86"/>
  <c r="G24" i="86"/>
  <c r="F24" i="86"/>
  <c r="E24" i="86"/>
  <c r="D24" i="86"/>
  <c r="C24" i="86"/>
  <c r="R18" i="86"/>
  <c r="Q18" i="86"/>
  <c r="P18" i="86"/>
  <c r="O18" i="86"/>
  <c r="N18" i="86"/>
  <c r="M18" i="86"/>
  <c r="L18" i="86"/>
  <c r="K18" i="86"/>
  <c r="J18" i="86"/>
  <c r="I18" i="86"/>
  <c r="H18" i="86"/>
  <c r="G18" i="86"/>
  <c r="F18" i="86"/>
  <c r="E18" i="86"/>
  <c r="D18" i="86"/>
  <c r="C18" i="86"/>
  <c r="R17" i="86"/>
  <c r="Q17" i="86"/>
  <c r="P17" i="86"/>
  <c r="N17" i="86"/>
  <c r="M17" i="86"/>
  <c r="L17" i="86"/>
  <c r="K17" i="86"/>
  <c r="J17" i="86"/>
  <c r="I17" i="86"/>
  <c r="H17" i="86"/>
  <c r="G17" i="86"/>
  <c r="F17" i="86"/>
  <c r="E17" i="86"/>
  <c r="D17" i="86"/>
  <c r="C17" i="86"/>
  <c r="R13" i="86"/>
  <c r="Q13" i="86"/>
  <c r="P13" i="86"/>
  <c r="O13" i="86"/>
  <c r="N13" i="86"/>
  <c r="M13" i="86"/>
  <c r="L13" i="86"/>
  <c r="K13" i="86"/>
  <c r="J13" i="86"/>
  <c r="I13" i="86"/>
  <c r="H13" i="86"/>
  <c r="G13" i="86"/>
  <c r="F13" i="86"/>
  <c r="E13" i="86"/>
  <c r="D13" i="86"/>
  <c r="C13" i="86"/>
  <c r="M11" i="86"/>
  <c r="M12" i="86"/>
  <c r="M14" i="86"/>
  <c r="M15" i="86"/>
  <c r="M16" i="86"/>
  <c r="M19" i="86"/>
  <c r="M20" i="86"/>
  <c r="M21" i="86"/>
  <c r="M22" i="86"/>
  <c r="M23" i="86"/>
  <c r="M25" i="86"/>
  <c r="M26" i="86"/>
  <c r="M27" i="86"/>
  <c r="M28" i="86"/>
  <c r="M29" i="86"/>
  <c r="M31" i="86"/>
  <c r="M35" i="86"/>
  <c r="M36" i="86"/>
  <c r="M37" i="86"/>
  <c r="M38" i="86"/>
  <c r="M39" i="86"/>
  <c r="M40" i="86"/>
  <c r="M41" i="86"/>
  <c r="M44" i="86"/>
  <c r="M45" i="86"/>
  <c r="M46" i="86"/>
  <c r="M47" i="86"/>
  <c r="M48" i="86"/>
  <c r="M49" i="86"/>
  <c r="M50" i="86"/>
  <c r="M51" i="86"/>
  <c r="M52" i="86"/>
  <c r="M53" i="86"/>
  <c r="M56" i="86"/>
  <c r="M60" i="86"/>
  <c r="M61" i="86"/>
  <c r="M62" i="86"/>
  <c r="M63" i="86"/>
  <c r="M64" i="86"/>
  <c r="M65" i="86"/>
  <c r="M66" i="86"/>
  <c r="M68" i="86"/>
  <c r="M70" i="86"/>
  <c r="M71" i="86"/>
  <c r="M72" i="86"/>
  <c r="M73" i="86"/>
  <c r="O14" i="86"/>
  <c r="O37" i="86"/>
  <c r="O36" i="86"/>
  <c r="O35" i="86"/>
  <c r="O34" i="86"/>
  <c r="O33" i="86"/>
  <c r="O31" i="86"/>
  <c r="O29" i="86"/>
  <c r="O28" i="86"/>
  <c r="O27" i="86"/>
  <c r="O26" i="86"/>
  <c r="O25" i="86"/>
  <c r="O23" i="86"/>
  <c r="O22" i="86"/>
  <c r="O21" i="86"/>
  <c r="O20" i="86"/>
  <c r="O19" i="86"/>
  <c r="O11" i="86"/>
  <c r="O12" i="86"/>
  <c r="R73" i="86"/>
  <c r="N73" i="86"/>
  <c r="L73" i="86"/>
  <c r="K73" i="86"/>
  <c r="J73" i="86"/>
  <c r="I73" i="86"/>
  <c r="H73" i="86"/>
  <c r="G73" i="86"/>
  <c r="F73" i="86"/>
  <c r="E73" i="86"/>
  <c r="D73" i="86"/>
  <c r="C73" i="86"/>
  <c r="R72" i="86"/>
  <c r="N72" i="86"/>
  <c r="L72" i="86"/>
  <c r="K72" i="86"/>
  <c r="J72" i="86"/>
  <c r="I72" i="86"/>
  <c r="H72" i="86"/>
  <c r="G72" i="86"/>
  <c r="F72" i="86"/>
  <c r="E72" i="86"/>
  <c r="D72" i="86"/>
  <c r="C72" i="86"/>
  <c r="R71" i="86"/>
  <c r="N71" i="86"/>
  <c r="L71" i="86"/>
  <c r="K71" i="86"/>
  <c r="J71" i="86"/>
  <c r="I71" i="86"/>
  <c r="H71" i="86"/>
  <c r="G71" i="86"/>
  <c r="F71" i="86"/>
  <c r="E71" i="86"/>
  <c r="D71" i="86"/>
  <c r="C71" i="86"/>
  <c r="R70" i="86"/>
  <c r="N70" i="86"/>
  <c r="L70" i="86"/>
  <c r="K70" i="86"/>
  <c r="J70" i="86"/>
  <c r="I70" i="86"/>
  <c r="H70" i="86"/>
  <c r="G70" i="86"/>
  <c r="F70" i="86"/>
  <c r="E70" i="86"/>
  <c r="D70" i="86"/>
  <c r="C70" i="86"/>
  <c r="R68" i="86"/>
  <c r="Q68" i="86"/>
  <c r="N68" i="86"/>
  <c r="L68" i="86"/>
  <c r="K68" i="86"/>
  <c r="J68" i="86"/>
  <c r="I68" i="86"/>
  <c r="H68" i="86"/>
  <c r="G68" i="86"/>
  <c r="F68" i="86"/>
  <c r="E68" i="86"/>
  <c r="D68" i="86"/>
  <c r="C68" i="86"/>
  <c r="R66" i="86"/>
  <c r="Q66" i="86"/>
  <c r="P66" i="86"/>
  <c r="N66" i="86"/>
  <c r="L66" i="86"/>
  <c r="K66" i="86"/>
  <c r="J66" i="86"/>
  <c r="I66" i="86"/>
  <c r="H66" i="86"/>
  <c r="G66" i="86"/>
  <c r="F66" i="86"/>
  <c r="E66" i="86"/>
  <c r="D66" i="86"/>
  <c r="C66" i="86"/>
  <c r="R65" i="86"/>
  <c r="Q65" i="86"/>
  <c r="P65" i="86"/>
  <c r="N65" i="86"/>
  <c r="L65" i="86"/>
  <c r="K65" i="86"/>
  <c r="J65" i="86"/>
  <c r="I65" i="86"/>
  <c r="H65" i="86"/>
  <c r="G65" i="86"/>
  <c r="F65" i="86"/>
  <c r="E65" i="86"/>
  <c r="D65" i="86"/>
  <c r="C65" i="86"/>
  <c r="R64" i="86"/>
  <c r="Q64" i="86"/>
  <c r="P64" i="86"/>
  <c r="N64" i="86"/>
  <c r="L64" i="86"/>
  <c r="K64" i="86"/>
  <c r="J64" i="86"/>
  <c r="I64" i="86"/>
  <c r="H64" i="86"/>
  <c r="G64" i="86"/>
  <c r="F64" i="86"/>
  <c r="E64" i="86"/>
  <c r="D64" i="86"/>
  <c r="C64" i="86"/>
  <c r="R63" i="86"/>
  <c r="Q63" i="86"/>
  <c r="P63" i="86"/>
  <c r="N63" i="86"/>
  <c r="L63" i="86"/>
  <c r="K63" i="86"/>
  <c r="J63" i="86"/>
  <c r="I63" i="86"/>
  <c r="H63" i="86"/>
  <c r="G63" i="86"/>
  <c r="F63" i="86"/>
  <c r="E63" i="86"/>
  <c r="D63" i="86"/>
  <c r="C63" i="86"/>
  <c r="R62" i="86"/>
  <c r="Q62" i="86"/>
  <c r="P62" i="86"/>
  <c r="N62" i="86"/>
  <c r="L62" i="86"/>
  <c r="K62" i="86"/>
  <c r="J62" i="86"/>
  <c r="I62" i="86"/>
  <c r="H62" i="86"/>
  <c r="G62" i="86"/>
  <c r="F62" i="86"/>
  <c r="E62" i="86"/>
  <c r="D62" i="86"/>
  <c r="C62" i="86"/>
  <c r="R61" i="86"/>
  <c r="Q61" i="86"/>
  <c r="P61" i="86"/>
  <c r="N61" i="86"/>
  <c r="L61" i="86"/>
  <c r="K61" i="86"/>
  <c r="J61" i="86"/>
  <c r="I61" i="86"/>
  <c r="H61" i="86"/>
  <c r="G61" i="86"/>
  <c r="F61" i="86"/>
  <c r="E61" i="86"/>
  <c r="D61" i="86"/>
  <c r="C61" i="86"/>
  <c r="R60" i="86"/>
  <c r="Q60" i="86"/>
  <c r="P60" i="86"/>
  <c r="N60" i="86"/>
  <c r="L60" i="86"/>
  <c r="K60" i="86"/>
  <c r="J60" i="86"/>
  <c r="I60" i="86"/>
  <c r="H60" i="86"/>
  <c r="G60" i="86"/>
  <c r="F60" i="86"/>
  <c r="E60" i="86"/>
  <c r="D60" i="86"/>
  <c r="C60" i="86"/>
  <c r="R56" i="86"/>
  <c r="Q56" i="86"/>
  <c r="P56" i="86"/>
  <c r="N56" i="86"/>
  <c r="L56" i="86"/>
  <c r="K56" i="86"/>
  <c r="J56" i="86"/>
  <c r="I56" i="86"/>
  <c r="H56" i="86"/>
  <c r="G56" i="86"/>
  <c r="F56" i="86"/>
  <c r="E56" i="86"/>
  <c r="D56" i="86"/>
  <c r="C56" i="86"/>
  <c r="R53" i="86"/>
  <c r="Q53" i="86"/>
  <c r="P53" i="86"/>
  <c r="N53" i="86"/>
  <c r="L53" i="86"/>
  <c r="K53" i="86"/>
  <c r="J53" i="86"/>
  <c r="I53" i="86"/>
  <c r="H53" i="86"/>
  <c r="G53" i="86"/>
  <c r="F53" i="86"/>
  <c r="E53" i="86"/>
  <c r="D53" i="86"/>
  <c r="C53" i="86"/>
  <c r="R52" i="86"/>
  <c r="Q52" i="86"/>
  <c r="P52" i="86"/>
  <c r="N52" i="86"/>
  <c r="L52" i="86"/>
  <c r="K52" i="86"/>
  <c r="J52" i="86"/>
  <c r="I52" i="86"/>
  <c r="H52" i="86"/>
  <c r="G52" i="86"/>
  <c r="F52" i="86"/>
  <c r="E52" i="86"/>
  <c r="D52" i="86"/>
  <c r="C52" i="86"/>
  <c r="R51" i="86"/>
  <c r="Q51" i="86"/>
  <c r="P51" i="86"/>
  <c r="N51" i="86"/>
  <c r="L51" i="86"/>
  <c r="K51" i="86"/>
  <c r="J51" i="86"/>
  <c r="I51" i="86"/>
  <c r="H51" i="86"/>
  <c r="G51" i="86"/>
  <c r="F51" i="86"/>
  <c r="E51" i="86"/>
  <c r="D51" i="86"/>
  <c r="C51" i="86"/>
  <c r="R50" i="86"/>
  <c r="Q50" i="86"/>
  <c r="P50" i="86"/>
  <c r="N50" i="86"/>
  <c r="L50" i="86"/>
  <c r="K50" i="86"/>
  <c r="J50" i="86"/>
  <c r="I50" i="86"/>
  <c r="H50" i="86"/>
  <c r="G50" i="86"/>
  <c r="F50" i="86"/>
  <c r="E50" i="86"/>
  <c r="D50" i="86"/>
  <c r="C50" i="86"/>
  <c r="R49" i="86"/>
  <c r="Q49" i="86"/>
  <c r="P49" i="86"/>
  <c r="N49" i="86"/>
  <c r="L49" i="86"/>
  <c r="K49" i="86"/>
  <c r="J49" i="86"/>
  <c r="I49" i="86"/>
  <c r="H49" i="86"/>
  <c r="G49" i="86"/>
  <c r="F49" i="86"/>
  <c r="E49" i="86"/>
  <c r="D49" i="86"/>
  <c r="C49" i="86"/>
  <c r="R48" i="86"/>
  <c r="Q48" i="86"/>
  <c r="P48" i="86"/>
  <c r="N48" i="86"/>
  <c r="L48" i="86"/>
  <c r="K48" i="86"/>
  <c r="J48" i="86"/>
  <c r="I48" i="86"/>
  <c r="H48" i="86"/>
  <c r="G48" i="86"/>
  <c r="F48" i="86"/>
  <c r="E48" i="86"/>
  <c r="D48" i="86"/>
  <c r="C48" i="86"/>
  <c r="R47" i="86"/>
  <c r="Q47" i="86"/>
  <c r="P47" i="86"/>
  <c r="N47" i="86"/>
  <c r="L47" i="86"/>
  <c r="K47" i="86"/>
  <c r="J47" i="86"/>
  <c r="I47" i="86"/>
  <c r="H47" i="86"/>
  <c r="G47" i="86"/>
  <c r="F47" i="86"/>
  <c r="E47" i="86"/>
  <c r="D47" i="86"/>
  <c r="C47" i="86"/>
  <c r="R46" i="86"/>
  <c r="Q46" i="86"/>
  <c r="P46" i="86"/>
  <c r="N46" i="86"/>
  <c r="L46" i="86"/>
  <c r="K46" i="86"/>
  <c r="J46" i="86"/>
  <c r="I46" i="86"/>
  <c r="H46" i="86"/>
  <c r="G46" i="86"/>
  <c r="F46" i="86"/>
  <c r="E46" i="86"/>
  <c r="D46" i="86"/>
  <c r="C46" i="86"/>
  <c r="R45" i="86"/>
  <c r="Q45" i="86"/>
  <c r="P45" i="86"/>
  <c r="N45" i="86"/>
  <c r="L45" i="86"/>
  <c r="K45" i="86"/>
  <c r="J45" i="86"/>
  <c r="I45" i="86"/>
  <c r="H45" i="86"/>
  <c r="G45" i="86"/>
  <c r="F45" i="86"/>
  <c r="E45" i="86"/>
  <c r="D45" i="86"/>
  <c r="C45" i="86"/>
  <c r="R44" i="86"/>
  <c r="Q44" i="86"/>
  <c r="P44" i="86"/>
  <c r="N44" i="86"/>
  <c r="L44" i="86"/>
  <c r="K44" i="86"/>
  <c r="J44" i="86"/>
  <c r="I44" i="86"/>
  <c r="H44" i="86"/>
  <c r="G44" i="86"/>
  <c r="F44" i="86"/>
  <c r="E44" i="86"/>
  <c r="D44" i="86"/>
  <c r="C44" i="86"/>
  <c r="R41" i="86"/>
  <c r="Q41" i="86"/>
  <c r="P41" i="86"/>
  <c r="N41" i="86"/>
  <c r="L41" i="86"/>
  <c r="K41" i="86"/>
  <c r="J41" i="86"/>
  <c r="I41" i="86"/>
  <c r="H41" i="86"/>
  <c r="G41" i="86"/>
  <c r="F41" i="86"/>
  <c r="E41" i="86"/>
  <c r="D41" i="86"/>
  <c r="C41" i="86"/>
  <c r="R40" i="86"/>
  <c r="Q40" i="86"/>
  <c r="P40" i="86"/>
  <c r="N40" i="86"/>
  <c r="L40" i="86"/>
  <c r="K40" i="86"/>
  <c r="J40" i="86"/>
  <c r="I40" i="86"/>
  <c r="H40" i="86"/>
  <c r="G40" i="86"/>
  <c r="F40" i="86"/>
  <c r="E40" i="86"/>
  <c r="D40" i="86"/>
  <c r="C40" i="86"/>
  <c r="R39" i="86"/>
  <c r="Q39" i="86"/>
  <c r="P39" i="86"/>
  <c r="N39" i="86"/>
  <c r="L39" i="86"/>
  <c r="K39" i="86"/>
  <c r="J39" i="86"/>
  <c r="I39" i="86"/>
  <c r="H39" i="86"/>
  <c r="G39" i="86"/>
  <c r="F39" i="86"/>
  <c r="E39" i="86"/>
  <c r="D39" i="86"/>
  <c r="C39" i="86"/>
  <c r="R38" i="86"/>
  <c r="Q38" i="86"/>
  <c r="P38" i="86"/>
  <c r="N38" i="86"/>
  <c r="L38" i="86"/>
  <c r="K38" i="86"/>
  <c r="J38" i="86"/>
  <c r="I38" i="86"/>
  <c r="H38" i="86"/>
  <c r="G38" i="86"/>
  <c r="F38" i="86"/>
  <c r="E38" i="86"/>
  <c r="D38" i="86"/>
  <c r="C38" i="86"/>
  <c r="R37" i="86"/>
  <c r="Q37" i="86"/>
  <c r="P37" i="86"/>
  <c r="N37" i="86"/>
  <c r="L37" i="86"/>
  <c r="K37" i="86"/>
  <c r="J37" i="86"/>
  <c r="I37" i="86"/>
  <c r="H37" i="86"/>
  <c r="G37" i="86"/>
  <c r="F37" i="86"/>
  <c r="E37" i="86"/>
  <c r="D37" i="86"/>
  <c r="C37" i="86"/>
  <c r="R36" i="86"/>
  <c r="Q36" i="86"/>
  <c r="P36" i="86"/>
  <c r="N36" i="86"/>
  <c r="L36" i="86"/>
  <c r="K36" i="86"/>
  <c r="J36" i="86"/>
  <c r="I36" i="86"/>
  <c r="H36" i="86"/>
  <c r="G36" i="86"/>
  <c r="F36" i="86"/>
  <c r="E36" i="86"/>
  <c r="D36" i="86"/>
  <c r="C36" i="86"/>
  <c r="R35" i="86"/>
  <c r="Q35" i="86"/>
  <c r="P35" i="86"/>
  <c r="N35" i="86"/>
  <c r="L35" i="86"/>
  <c r="K35" i="86"/>
  <c r="J35" i="86"/>
  <c r="I35" i="86"/>
  <c r="H35" i="86"/>
  <c r="G35" i="86"/>
  <c r="F35" i="86"/>
  <c r="E35" i="86"/>
  <c r="D35" i="86"/>
  <c r="C35" i="86"/>
  <c r="R34" i="86"/>
  <c r="Q34" i="86"/>
  <c r="P34" i="86"/>
  <c r="R33" i="86"/>
  <c r="Q33" i="86"/>
  <c r="P33" i="86"/>
  <c r="R31" i="86"/>
  <c r="Q31" i="86"/>
  <c r="P31" i="86"/>
  <c r="N31" i="86"/>
  <c r="L31" i="86"/>
  <c r="K31" i="86"/>
  <c r="J31" i="86"/>
  <c r="I31" i="86"/>
  <c r="H31" i="86"/>
  <c r="G31" i="86"/>
  <c r="F31" i="86"/>
  <c r="E31" i="86"/>
  <c r="D31" i="86"/>
  <c r="C31" i="86"/>
  <c r="R29" i="86"/>
  <c r="Q29" i="86"/>
  <c r="P29" i="86"/>
  <c r="N29" i="86"/>
  <c r="L29" i="86"/>
  <c r="K29" i="86"/>
  <c r="J29" i="86"/>
  <c r="I29" i="86"/>
  <c r="H29" i="86"/>
  <c r="G29" i="86"/>
  <c r="F29" i="86"/>
  <c r="E29" i="86"/>
  <c r="D29" i="86"/>
  <c r="C29" i="86"/>
  <c r="R28" i="86"/>
  <c r="Q28" i="86"/>
  <c r="P28" i="86"/>
  <c r="N28" i="86"/>
  <c r="L28" i="86"/>
  <c r="K28" i="86"/>
  <c r="J28" i="86"/>
  <c r="I28" i="86"/>
  <c r="H28" i="86"/>
  <c r="G28" i="86"/>
  <c r="F28" i="86"/>
  <c r="E28" i="86"/>
  <c r="D28" i="86"/>
  <c r="C28" i="86"/>
  <c r="R27" i="86"/>
  <c r="Q27" i="86"/>
  <c r="P27" i="86"/>
  <c r="N27" i="86"/>
  <c r="L27" i="86"/>
  <c r="K27" i="86"/>
  <c r="J27" i="86"/>
  <c r="I27" i="86"/>
  <c r="H27" i="86"/>
  <c r="G27" i="86"/>
  <c r="F27" i="86"/>
  <c r="E27" i="86"/>
  <c r="D27" i="86"/>
  <c r="C27" i="86"/>
  <c r="R26" i="86"/>
  <c r="Q26" i="86"/>
  <c r="P26" i="86"/>
  <c r="N26" i="86"/>
  <c r="L26" i="86"/>
  <c r="K26" i="86"/>
  <c r="J26" i="86"/>
  <c r="I26" i="86"/>
  <c r="H26" i="86"/>
  <c r="G26" i="86"/>
  <c r="F26" i="86"/>
  <c r="E26" i="86"/>
  <c r="D26" i="86"/>
  <c r="C26" i="86"/>
  <c r="R25" i="86"/>
  <c r="Q25" i="86"/>
  <c r="P25" i="86"/>
  <c r="N25" i="86"/>
  <c r="L25" i="86"/>
  <c r="K25" i="86"/>
  <c r="J25" i="86"/>
  <c r="I25" i="86"/>
  <c r="H25" i="86"/>
  <c r="G25" i="86"/>
  <c r="F25" i="86"/>
  <c r="E25" i="86"/>
  <c r="D25" i="86"/>
  <c r="C25" i="86"/>
  <c r="R23" i="86"/>
  <c r="Q23" i="86"/>
  <c r="P23" i="86"/>
  <c r="N23" i="86"/>
  <c r="L23" i="86"/>
  <c r="K23" i="86"/>
  <c r="J23" i="86"/>
  <c r="I23" i="86"/>
  <c r="H23" i="86"/>
  <c r="G23" i="86"/>
  <c r="F23" i="86"/>
  <c r="E23" i="86"/>
  <c r="D23" i="86"/>
  <c r="C23" i="86"/>
  <c r="R22" i="86"/>
  <c r="Q22" i="86"/>
  <c r="P22" i="86"/>
  <c r="N22" i="86"/>
  <c r="L22" i="86"/>
  <c r="K22" i="86"/>
  <c r="J22" i="86"/>
  <c r="I22" i="86"/>
  <c r="H22" i="86"/>
  <c r="G22" i="86"/>
  <c r="F22" i="86"/>
  <c r="E22" i="86"/>
  <c r="D22" i="86"/>
  <c r="C22" i="86"/>
  <c r="R21" i="86"/>
  <c r="Q21" i="86"/>
  <c r="P21" i="86"/>
  <c r="N21" i="86"/>
  <c r="L21" i="86"/>
  <c r="K21" i="86"/>
  <c r="J21" i="86"/>
  <c r="I21" i="86"/>
  <c r="H21" i="86"/>
  <c r="G21" i="86"/>
  <c r="F21" i="86"/>
  <c r="E21" i="86"/>
  <c r="D21" i="86"/>
  <c r="C21" i="86"/>
  <c r="R20" i="86"/>
  <c r="Q20" i="86"/>
  <c r="P20" i="86"/>
  <c r="N20" i="86"/>
  <c r="L20" i="86"/>
  <c r="K20" i="86"/>
  <c r="J20" i="86"/>
  <c r="I20" i="86"/>
  <c r="H20" i="86"/>
  <c r="G20" i="86"/>
  <c r="F20" i="86"/>
  <c r="E20" i="86"/>
  <c r="D20" i="86"/>
  <c r="C20" i="86"/>
  <c r="R19" i="86"/>
  <c r="Q19" i="86"/>
  <c r="P19" i="86"/>
  <c r="N19" i="86"/>
  <c r="L19" i="86"/>
  <c r="K19" i="86"/>
  <c r="J19" i="86"/>
  <c r="I19" i="86"/>
  <c r="H19" i="86"/>
  <c r="G19" i="86"/>
  <c r="F19" i="86"/>
  <c r="E19" i="86"/>
  <c r="D19" i="86"/>
  <c r="C19" i="86"/>
  <c r="R16" i="86"/>
  <c r="Q16" i="86"/>
  <c r="P16" i="86"/>
  <c r="N16" i="86"/>
  <c r="L16" i="86"/>
  <c r="K16" i="86"/>
  <c r="J16" i="86"/>
  <c r="I16" i="86"/>
  <c r="H16" i="86"/>
  <c r="G16" i="86"/>
  <c r="F16" i="86"/>
  <c r="E16" i="86"/>
  <c r="D16" i="86"/>
  <c r="C16" i="86"/>
  <c r="R15" i="86"/>
  <c r="Q15" i="86"/>
  <c r="P15" i="86"/>
  <c r="N15" i="86"/>
  <c r="L15" i="86"/>
  <c r="K15" i="86"/>
  <c r="J15" i="86"/>
  <c r="I15" i="86"/>
  <c r="H15" i="86"/>
  <c r="G15" i="86"/>
  <c r="F15" i="86"/>
  <c r="E15" i="86"/>
  <c r="D15" i="86"/>
  <c r="C15" i="86"/>
  <c r="R14" i="86"/>
  <c r="Q14" i="86"/>
  <c r="P14" i="86"/>
  <c r="N14" i="86"/>
  <c r="L14" i="86"/>
  <c r="K14" i="86"/>
  <c r="J14" i="86"/>
  <c r="I14" i="86"/>
  <c r="H14" i="86"/>
  <c r="G14" i="86"/>
  <c r="F14" i="86"/>
  <c r="E14" i="86"/>
  <c r="D14" i="86"/>
  <c r="C14" i="86"/>
  <c r="N12" i="86"/>
  <c r="L12" i="86"/>
  <c r="K12" i="86"/>
  <c r="J12" i="86"/>
  <c r="I12" i="86"/>
  <c r="H12" i="86"/>
  <c r="G12" i="86"/>
  <c r="F12" i="86"/>
  <c r="E12" i="86"/>
  <c r="D12" i="86"/>
  <c r="C12" i="86"/>
  <c r="R11" i="86"/>
  <c r="Q11" i="86"/>
  <c r="P11" i="86"/>
  <c r="N11" i="86"/>
  <c r="L11" i="86"/>
  <c r="K11" i="86"/>
  <c r="J11" i="86"/>
  <c r="I11" i="86"/>
  <c r="H11" i="86"/>
  <c r="G11" i="86"/>
  <c r="F11" i="86"/>
  <c r="E11" i="86"/>
  <c r="D11" i="86"/>
  <c r="C11" i="86"/>
</calcChain>
</file>

<file path=xl/sharedStrings.xml><?xml version="1.0" encoding="utf-8"?>
<sst xmlns="http://schemas.openxmlformats.org/spreadsheetml/2006/main" count="70" uniqueCount="63">
  <si>
    <t>古河市</t>
  </si>
  <si>
    <t>石岡市</t>
  </si>
  <si>
    <t>常総市</t>
    <rPh sb="0" eb="2">
      <t>ジョウソウ</t>
    </rPh>
    <rPh sb="2" eb="3">
      <t>シ</t>
    </rPh>
    <phoneticPr fontId="20"/>
  </si>
  <si>
    <t>潮来市</t>
  </si>
  <si>
    <t>常陸大宮市</t>
    <rPh sb="0" eb="2">
      <t>ヒタチ</t>
    </rPh>
    <rPh sb="2" eb="5">
      <t>オオミヤシ</t>
    </rPh>
    <phoneticPr fontId="20"/>
  </si>
  <si>
    <t>かすみがうら市</t>
    <rPh sb="6" eb="7">
      <t>シ</t>
    </rPh>
    <phoneticPr fontId="20"/>
  </si>
  <si>
    <t>桜川市</t>
    <rPh sb="0" eb="2">
      <t>サクラガワ</t>
    </rPh>
    <rPh sb="2" eb="3">
      <t>シ</t>
    </rPh>
    <phoneticPr fontId="20"/>
  </si>
  <si>
    <t>神栖市</t>
    <rPh sb="0" eb="2">
      <t>カミス</t>
    </rPh>
    <rPh sb="2" eb="3">
      <t>シ</t>
    </rPh>
    <phoneticPr fontId="20"/>
  </si>
  <si>
    <t>つくばみらい市</t>
    <rPh sb="6" eb="7">
      <t>シ</t>
    </rPh>
    <phoneticPr fontId="20"/>
  </si>
  <si>
    <t>小美玉市</t>
    <rPh sb="0" eb="1">
      <t>オ</t>
    </rPh>
    <rPh sb="1" eb="2">
      <t>ミ</t>
    </rPh>
    <rPh sb="2" eb="3">
      <t>タマ</t>
    </rPh>
    <rPh sb="3" eb="4">
      <t>シ</t>
    </rPh>
    <phoneticPr fontId="20"/>
  </si>
  <si>
    <t>城里町</t>
    <rPh sb="0" eb="1">
      <t>シロ</t>
    </rPh>
    <rPh sb="1" eb="2">
      <t>サト</t>
    </rPh>
    <rPh sb="2" eb="3">
      <t>マチ</t>
    </rPh>
    <phoneticPr fontId="20"/>
  </si>
  <si>
    <t>東海村</t>
  </si>
  <si>
    <t>利根町</t>
  </si>
  <si>
    <t>笠間市</t>
    <rPh sb="0" eb="3">
      <t>カサマシ</t>
    </rPh>
    <phoneticPr fontId="20"/>
  </si>
  <si>
    <t>坂東市</t>
    <rPh sb="0" eb="2">
      <t>バンドウ</t>
    </rPh>
    <rPh sb="2" eb="3">
      <t>シ</t>
    </rPh>
    <phoneticPr fontId="20"/>
  </si>
  <si>
    <t>稲敷市</t>
    <rPh sb="0" eb="2">
      <t>イナシキ</t>
    </rPh>
    <rPh sb="2" eb="3">
      <t>シ</t>
    </rPh>
    <phoneticPr fontId="20"/>
  </si>
  <si>
    <t>水戸市</t>
    <rPh sb="0" eb="3">
      <t>ミトシ</t>
    </rPh>
    <phoneticPr fontId="20"/>
  </si>
  <si>
    <t>日立市</t>
    <rPh sb="0" eb="3">
      <t>ヒタチシ</t>
    </rPh>
    <phoneticPr fontId="20"/>
  </si>
  <si>
    <t>土浦市</t>
    <rPh sb="0" eb="3">
      <t>ツチウラシ</t>
    </rPh>
    <phoneticPr fontId="20"/>
  </si>
  <si>
    <t>結城市</t>
    <rPh sb="0" eb="3">
      <t>ユウキシ</t>
    </rPh>
    <phoneticPr fontId="20"/>
  </si>
  <si>
    <t>取手市</t>
    <rPh sb="0" eb="3">
      <t>トリデシ</t>
    </rPh>
    <phoneticPr fontId="20"/>
  </si>
  <si>
    <t>牛久市</t>
    <rPh sb="0" eb="3">
      <t>ウシクシ</t>
    </rPh>
    <phoneticPr fontId="20"/>
  </si>
  <si>
    <t>つくば市</t>
    <rPh sb="3" eb="4">
      <t>シ</t>
    </rPh>
    <phoneticPr fontId="20"/>
  </si>
  <si>
    <t>ひたちなか市</t>
    <rPh sb="5" eb="6">
      <t>シ</t>
    </rPh>
    <phoneticPr fontId="20"/>
  </si>
  <si>
    <t>大子町</t>
    <rPh sb="0" eb="3">
      <t>ダイゴマチ</t>
    </rPh>
    <phoneticPr fontId="20"/>
  </si>
  <si>
    <t>河内町</t>
    <rPh sb="0" eb="3">
      <t>カワチマチ</t>
    </rPh>
    <phoneticPr fontId="20"/>
  </si>
  <si>
    <t>那珂市</t>
    <rPh sb="0" eb="3">
      <t>ナカシ</t>
    </rPh>
    <phoneticPr fontId="20"/>
  </si>
  <si>
    <t>北茨城市</t>
    <rPh sb="0" eb="1">
      <t>キタ</t>
    </rPh>
    <rPh sb="1" eb="3">
      <t>イバラキ</t>
    </rPh>
    <rPh sb="3" eb="4">
      <t>シ</t>
    </rPh>
    <phoneticPr fontId="20"/>
  </si>
  <si>
    <t>守谷市</t>
    <rPh sb="0" eb="2">
      <t>モリヤ</t>
    </rPh>
    <rPh sb="2" eb="3">
      <t>シ</t>
    </rPh>
    <phoneticPr fontId="20"/>
  </si>
  <si>
    <t>筑西市</t>
    <rPh sb="0" eb="1">
      <t>チク</t>
    </rPh>
    <rPh sb="1" eb="2">
      <t>セイ</t>
    </rPh>
    <rPh sb="2" eb="3">
      <t>シ</t>
    </rPh>
    <phoneticPr fontId="20"/>
  </si>
  <si>
    <t>茨城町</t>
    <rPh sb="0" eb="2">
      <t>イバラキ</t>
    </rPh>
    <rPh sb="2" eb="3">
      <t>マチ</t>
    </rPh>
    <phoneticPr fontId="20"/>
  </si>
  <si>
    <t>大洗町</t>
    <rPh sb="0" eb="2">
      <t>オオアライ</t>
    </rPh>
    <rPh sb="2" eb="3">
      <t>マチ</t>
    </rPh>
    <phoneticPr fontId="20"/>
  </si>
  <si>
    <t>美浦村</t>
    <rPh sb="0" eb="2">
      <t>ミウラ</t>
    </rPh>
    <rPh sb="2" eb="3">
      <t>ムラ</t>
    </rPh>
    <phoneticPr fontId="20"/>
  </si>
  <si>
    <t>八千代町</t>
    <rPh sb="0" eb="3">
      <t>ヤチヨ</t>
    </rPh>
    <rPh sb="3" eb="4">
      <t>マチ</t>
    </rPh>
    <phoneticPr fontId="20"/>
  </si>
  <si>
    <t>五霞町</t>
    <rPh sb="0" eb="1">
      <t>ゴ</t>
    </rPh>
    <rPh sb="1" eb="2">
      <t>カスミ</t>
    </rPh>
    <rPh sb="2" eb="3">
      <t>マチ</t>
    </rPh>
    <phoneticPr fontId="20"/>
  </si>
  <si>
    <t>境町</t>
    <rPh sb="0" eb="1">
      <t>サカイ</t>
    </rPh>
    <rPh sb="1" eb="2">
      <t>マチ</t>
    </rPh>
    <phoneticPr fontId="20"/>
  </si>
  <si>
    <t>市町村長</t>
    <rPh sb="0" eb="3">
      <t>シチョウソン</t>
    </rPh>
    <rPh sb="3" eb="4">
      <t>チョウ</t>
    </rPh>
    <phoneticPr fontId="20"/>
  </si>
  <si>
    <t>副市町村長</t>
    <rPh sb="0" eb="5">
      <t>フクシチョウソンチョウ</t>
    </rPh>
    <phoneticPr fontId="20"/>
  </si>
  <si>
    <t>教育長</t>
    <rPh sb="0" eb="3">
      <t>キョウイクチョウ</t>
    </rPh>
    <phoneticPr fontId="20"/>
  </si>
  <si>
    <t>議員</t>
    <rPh sb="0" eb="2">
      <t>ギイン</t>
    </rPh>
    <phoneticPr fontId="20"/>
  </si>
  <si>
    <t xml:space="preserve">
市町村名</t>
    <rPh sb="2" eb="5">
      <t>シチョウソン</t>
    </rPh>
    <rPh sb="5" eb="6">
      <t>メイ</t>
    </rPh>
    <phoneticPr fontId="20"/>
  </si>
  <si>
    <r>
      <t xml:space="preserve">適用年月日
</t>
    </r>
    <r>
      <rPr>
        <sz val="9"/>
        <rFont val="ＭＳ 明朝"/>
        <family val="1"/>
        <charset val="128"/>
      </rPr>
      <t>（※）</t>
    </r>
    <rPh sb="0" eb="2">
      <t>テキヨウ</t>
    </rPh>
    <rPh sb="2" eb="5">
      <t>ネンガッピ</t>
    </rPh>
    <phoneticPr fontId="20"/>
  </si>
  <si>
    <t>適用職名</t>
    <rPh sb="0" eb="2">
      <t>テキヨウ</t>
    </rPh>
    <rPh sb="2" eb="4">
      <t>ショクメイ</t>
    </rPh>
    <phoneticPr fontId="20"/>
  </si>
  <si>
    <r>
      <t>備　　考</t>
    </r>
    <r>
      <rPr>
        <sz val="9"/>
        <rFont val="ＭＳ 明朝"/>
        <family val="1"/>
        <charset val="128"/>
      </rPr>
      <t>（手当等の減額状況等）</t>
    </r>
    <rPh sb="0" eb="1">
      <t>ソナエ</t>
    </rPh>
    <rPh sb="3" eb="4">
      <t>コウ</t>
    </rPh>
    <rPh sb="5" eb="7">
      <t>テアテ</t>
    </rPh>
    <rPh sb="7" eb="8">
      <t>トウ</t>
    </rPh>
    <rPh sb="9" eb="11">
      <t>ゲンガク</t>
    </rPh>
    <rPh sb="11" eb="13">
      <t>ジョウキョウ</t>
    </rPh>
    <rPh sb="13" eb="14">
      <t>トウ</t>
    </rPh>
    <phoneticPr fontId="20"/>
  </si>
  <si>
    <t>議長</t>
    <phoneticPr fontId="20"/>
  </si>
  <si>
    <t>副議長</t>
    <phoneticPr fontId="20"/>
  </si>
  <si>
    <t>給料額</t>
    <rPh sb="0" eb="2">
      <t>キュウリョウ</t>
    </rPh>
    <rPh sb="2" eb="3">
      <t>ガク</t>
    </rPh>
    <phoneticPr fontId="20"/>
  </si>
  <si>
    <t>減額後</t>
    <rPh sb="0" eb="2">
      <t>ゲンガク</t>
    </rPh>
    <rPh sb="2" eb="3">
      <t>ゴ</t>
    </rPh>
    <phoneticPr fontId="20"/>
  </si>
  <si>
    <t>給料額</t>
    <rPh sb="0" eb="2">
      <t>キュウリョウ</t>
    </rPh>
    <phoneticPr fontId="20"/>
  </si>
  <si>
    <t>減額後</t>
    <phoneticPr fontId="20"/>
  </si>
  <si>
    <t>報酬額</t>
    <phoneticPr fontId="20"/>
  </si>
  <si>
    <t>龍ケ崎市</t>
    <rPh sb="0" eb="3">
      <t>リュウガサキ</t>
    </rPh>
    <rPh sb="3" eb="4">
      <t>シ</t>
    </rPh>
    <phoneticPr fontId="20"/>
  </si>
  <si>
    <t>下妻市</t>
    <rPh sb="0" eb="2">
      <t>シモヅマ</t>
    </rPh>
    <rPh sb="2" eb="3">
      <t>シ</t>
    </rPh>
    <phoneticPr fontId="20"/>
  </si>
  <si>
    <t>常陸太田市</t>
    <rPh sb="0" eb="4">
      <t>ヒタチオオタ</t>
    </rPh>
    <rPh sb="4" eb="5">
      <t>シ</t>
    </rPh>
    <phoneticPr fontId="6"/>
  </si>
  <si>
    <t>高萩市</t>
    <rPh sb="0" eb="2">
      <t>タカハギ</t>
    </rPh>
    <rPh sb="2" eb="3">
      <t>シ</t>
    </rPh>
    <phoneticPr fontId="20"/>
  </si>
  <si>
    <t>鹿嶋市</t>
    <rPh sb="0" eb="2">
      <t>カシマ</t>
    </rPh>
    <rPh sb="2" eb="3">
      <t>シ</t>
    </rPh>
    <phoneticPr fontId="20"/>
  </si>
  <si>
    <t>行方市</t>
    <rPh sb="0" eb="2">
      <t>ナメガタ</t>
    </rPh>
    <rPh sb="2" eb="3">
      <t>シ</t>
    </rPh>
    <phoneticPr fontId="6"/>
  </si>
  <si>
    <t>鉾田市</t>
    <rPh sb="0" eb="2">
      <t>ホコタ</t>
    </rPh>
    <rPh sb="2" eb="3">
      <t>シ</t>
    </rPh>
    <phoneticPr fontId="6"/>
  </si>
  <si>
    <t>阿見町</t>
    <rPh sb="0" eb="2">
      <t>アミ</t>
    </rPh>
    <rPh sb="2" eb="3">
      <t>マチ</t>
    </rPh>
    <phoneticPr fontId="20"/>
  </si>
  <si>
    <t>※　減額後の項目については，減額を実施している市町村のみ記載。</t>
    <rPh sb="6" eb="8">
      <t>コウモク</t>
    </rPh>
    <phoneticPr fontId="20"/>
  </si>
  <si>
    <t>※　適用年月日については，給料額等（減額を実施している市町村においては，減額前の給料額）の適用年月日。</t>
    <rPh sb="13" eb="15">
      <t>キュウリョウ</t>
    </rPh>
    <rPh sb="16" eb="17">
      <t>トウ</t>
    </rPh>
    <rPh sb="40" eb="42">
      <t>キュウリョウ</t>
    </rPh>
    <phoneticPr fontId="20"/>
  </si>
  <si>
    <t>（５）　特別職等の給料（報酬）月額等</t>
    <rPh sb="4" eb="6">
      <t>トクベツ</t>
    </rPh>
    <rPh sb="6" eb="7">
      <t>ショク</t>
    </rPh>
    <rPh sb="7" eb="8">
      <t>トウ</t>
    </rPh>
    <rPh sb="9" eb="11">
      <t>キュウリョウ</t>
    </rPh>
    <rPh sb="12" eb="14">
      <t>ホウシュウ</t>
    </rPh>
    <rPh sb="15" eb="17">
      <t>ゲツガク</t>
    </rPh>
    <rPh sb="17" eb="18">
      <t>トウ</t>
    </rPh>
    <phoneticPr fontId="20"/>
  </si>
  <si>
    <t>　　　　区　分
　市町村名</t>
    <rPh sb="4" eb="5">
      <t>ク</t>
    </rPh>
    <rPh sb="6" eb="7">
      <t>ブン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</si>
</sst>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5" formatCode="[$-411]ggge&quot;年&quot;m&quot;月&quot;d&quot;日&quot;;@"/>
    <numFmt numFmtId="196" formatCode="#,##0;\-#,##0;&quot;-&quot;"/>
    <numFmt numFmtId="197" formatCode="&quot;SFr.&quot;#,##0;[Red]&quot;SFr.&quot;\-#,##0"/>
  </numFmts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sz val="7.5"/>
      <color theme="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</borders>
  <cellStyleXfs count="8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6" fontId="28" fillId="0" borderId="0" applyFill="0" applyBorder="0" applyAlignment="0"/>
    <xf numFmtId="0" fontId="29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97" fontId="6" fillId="0" borderId="0"/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8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7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25">
    <xf numFmtId="0" fontId="0" fillId="0" borderId="0" xfId="0"/>
    <xf numFmtId="0" fontId="25" fillId="24" borderId="0" xfId="67" applyFont="1" applyFill="1">
      <alignment vertical="center"/>
    </xf>
    <xf numFmtId="0" fontId="27" fillId="24" borderId="0" xfId="65" applyFont="1" applyFill="1">
      <alignment vertical="center"/>
    </xf>
    <xf numFmtId="0" fontId="27" fillId="24" borderId="0" xfId="67" applyFont="1" applyFill="1">
      <alignment vertical="center"/>
    </xf>
    <xf numFmtId="0" fontId="25" fillId="24" borderId="0" xfId="67" applyFont="1" applyFill="1" applyBorder="1">
      <alignment vertical="center"/>
    </xf>
    <xf numFmtId="0" fontId="27" fillId="24" borderId="0" xfId="0" applyFont="1" applyFill="1" applyAlignment="1">
      <alignment horizontal="left" vertical="center" indent="1"/>
    </xf>
    <xf numFmtId="0" fontId="27" fillId="24" borderId="0" xfId="0" applyFont="1" applyFill="1" applyAlignment="1">
      <alignment vertical="center" shrinkToFit="1"/>
    </xf>
    <xf numFmtId="0" fontId="25" fillId="24" borderId="14" xfId="67" applyFont="1" applyFill="1" applyBorder="1" applyAlignment="1">
      <alignment vertical="center" shrinkToFit="1"/>
    </xf>
    <xf numFmtId="0" fontId="25" fillId="24" borderId="0" xfId="67" applyFont="1" applyFill="1" applyBorder="1" applyAlignment="1">
      <alignment vertical="center"/>
    </xf>
    <xf numFmtId="0" fontId="23" fillId="24" borderId="0" xfId="67" applyFont="1" applyFill="1" applyBorder="1" applyAlignment="1">
      <alignment horizontal="right" vertical="center"/>
    </xf>
    <xf numFmtId="0" fontId="24" fillId="24" borderId="38" xfId="68" applyFont="1" applyFill="1" applyBorder="1" applyAlignment="1">
      <alignment horizontal="center" vertical="center"/>
    </xf>
    <xf numFmtId="0" fontId="24" fillId="24" borderId="16" xfId="68" applyFont="1" applyFill="1" applyBorder="1" applyAlignment="1">
      <alignment horizontal="center" vertical="center"/>
    </xf>
    <xf numFmtId="0" fontId="24" fillId="24" borderId="12" xfId="68" applyFont="1" applyFill="1" applyBorder="1" applyAlignment="1">
      <alignment horizontal="center" vertical="center"/>
    </xf>
    <xf numFmtId="0" fontId="24" fillId="24" borderId="26" xfId="68" applyFont="1" applyFill="1" applyBorder="1" applyAlignment="1">
      <alignment horizontal="center" vertical="center"/>
    </xf>
    <xf numFmtId="0" fontId="26" fillId="24" borderId="0" xfId="67" applyFont="1" applyFill="1" applyBorder="1">
      <alignment vertical="center"/>
    </xf>
    <xf numFmtId="0" fontId="23" fillId="24" borderId="15" xfId="68" applyFont="1" applyFill="1" applyBorder="1" applyAlignment="1">
      <alignment horizontal="distributed" vertical="center"/>
    </xf>
    <xf numFmtId="0" fontId="24" fillId="24" borderId="20" xfId="68" applyNumberFormat="1" applyFont="1" applyFill="1" applyBorder="1" applyAlignment="1">
      <alignment horizontal="right" vertical="center"/>
    </xf>
    <xf numFmtId="185" fontId="24" fillId="24" borderId="35" xfId="68" applyNumberFormat="1" applyFont="1" applyFill="1" applyBorder="1" applyAlignment="1">
      <alignment horizontal="distributed" vertical="center" justifyLastLine="1"/>
    </xf>
    <xf numFmtId="0" fontId="26" fillId="24" borderId="0" xfId="67" applyFont="1" applyFill="1">
      <alignment vertical="center"/>
    </xf>
    <xf numFmtId="0" fontId="26" fillId="24" borderId="28" xfId="68" applyFont="1" applyFill="1" applyBorder="1" applyAlignment="1">
      <alignment horizontal="distributed" vertical="center"/>
    </xf>
    <xf numFmtId="0" fontId="24" fillId="24" borderId="31" xfId="68" applyNumberFormat="1" applyFont="1" applyFill="1" applyBorder="1" applyAlignment="1">
      <alignment horizontal="right" vertical="center"/>
    </xf>
    <xf numFmtId="0" fontId="39" fillId="24" borderId="28" xfId="68" applyFont="1" applyFill="1" applyBorder="1" applyAlignment="1">
      <alignment horizontal="distributed" vertical="center"/>
    </xf>
    <xf numFmtId="185" fontId="24" fillId="24" borderId="30" xfId="68" applyNumberFormat="1" applyFont="1" applyFill="1" applyBorder="1" applyAlignment="1">
      <alignment horizontal="distributed" vertical="center" justifyLastLine="1"/>
    </xf>
    <xf numFmtId="0" fontId="26" fillId="24" borderId="40" xfId="68" applyFont="1" applyFill="1" applyBorder="1" applyAlignment="1">
      <alignment horizontal="distributed" vertical="center"/>
    </xf>
    <xf numFmtId="0" fontId="24" fillId="24" borderId="44" xfId="68" applyNumberFormat="1" applyFont="1" applyFill="1" applyBorder="1" applyAlignment="1">
      <alignment horizontal="right" vertical="center"/>
    </xf>
    <xf numFmtId="185" fontId="24" fillId="24" borderId="22" xfId="68" applyNumberFormat="1" applyFont="1" applyFill="1" applyBorder="1" applyAlignment="1">
      <alignment horizontal="distributed" vertical="center" justifyLastLine="1"/>
    </xf>
    <xf numFmtId="0" fontId="24" fillId="24" borderId="18" xfId="68" applyNumberFormat="1" applyFont="1" applyFill="1" applyBorder="1" applyAlignment="1">
      <alignment horizontal="right" vertical="center"/>
    </xf>
    <xf numFmtId="0" fontId="26" fillId="24" borderId="16" xfId="68" applyFont="1" applyFill="1" applyBorder="1" applyAlignment="1">
      <alignment horizontal="distributed" vertical="center"/>
    </xf>
    <xf numFmtId="185" fontId="24" fillId="24" borderId="43" xfId="68" applyNumberFormat="1" applyFont="1" applyFill="1" applyBorder="1" applyAlignment="1">
      <alignment horizontal="distributed" vertical="center" justifyLastLine="1"/>
    </xf>
    <xf numFmtId="0" fontId="26" fillId="24" borderId="24" xfId="67" applyFont="1" applyFill="1" applyBorder="1">
      <alignment vertical="center"/>
    </xf>
    <xf numFmtId="0" fontId="24" fillId="24" borderId="45" xfId="68" applyNumberFormat="1" applyFont="1" applyFill="1" applyBorder="1" applyAlignment="1">
      <alignment horizontal="right" vertical="center"/>
    </xf>
    <xf numFmtId="0" fontId="26" fillId="24" borderId="0" xfId="68" applyFont="1" applyFill="1" applyBorder="1" applyAlignment="1">
      <alignment horizontal="distributed" vertical="center"/>
    </xf>
    <xf numFmtId="0" fontId="24" fillId="24" borderId="34" xfId="68" applyNumberFormat="1" applyFont="1" applyFill="1" applyBorder="1" applyAlignment="1">
      <alignment horizontal="right" vertical="center"/>
    </xf>
    <xf numFmtId="0" fontId="26" fillId="24" borderId="32" xfId="67" applyFont="1" applyFill="1" applyBorder="1" applyAlignment="1">
      <alignment horizontal="distributed" vertical="center"/>
    </xf>
    <xf numFmtId="0" fontId="26" fillId="24" borderId="32" xfId="68" applyFont="1" applyFill="1" applyBorder="1" applyAlignment="1">
      <alignment horizontal="distributed" vertical="center"/>
    </xf>
    <xf numFmtId="0" fontId="24" fillId="24" borderId="37" xfId="68" applyNumberFormat="1" applyFont="1" applyFill="1" applyBorder="1" applyAlignment="1">
      <alignment horizontal="right" vertical="center"/>
    </xf>
    <xf numFmtId="185" fontId="24" fillId="24" borderId="25" xfId="68" applyNumberFormat="1" applyFont="1" applyFill="1" applyBorder="1" applyAlignment="1">
      <alignment horizontal="distributed" vertical="center" justifyLastLine="1"/>
    </xf>
    <xf numFmtId="185" fontId="24" fillId="24" borderId="23" xfId="68" applyNumberFormat="1" applyFont="1" applyFill="1" applyBorder="1" applyAlignment="1">
      <alignment horizontal="distributed" vertical="center" justifyLastLine="1"/>
    </xf>
    <xf numFmtId="0" fontId="26" fillId="24" borderId="40" xfId="67" applyFont="1" applyFill="1" applyBorder="1" applyAlignment="1">
      <alignment horizontal="distributed" vertical="center"/>
    </xf>
    <xf numFmtId="0" fontId="26" fillId="24" borderId="16" xfId="67" applyFont="1" applyFill="1" applyBorder="1" applyAlignment="1">
      <alignment horizontal="distributed" vertical="center"/>
    </xf>
    <xf numFmtId="49" fontId="26" fillId="24" borderId="0" xfId="67" applyNumberFormat="1" applyFont="1" applyFill="1" applyBorder="1" applyAlignment="1">
      <alignment horizontal="left" vertical="center"/>
    </xf>
    <xf numFmtId="0" fontId="24" fillId="24" borderId="25" xfId="68" applyNumberFormat="1" applyFont="1" applyFill="1" applyBorder="1" applyAlignment="1">
      <alignment horizontal="right" vertical="center"/>
    </xf>
    <xf numFmtId="0" fontId="24" fillId="24" borderId="30" xfId="68" applyNumberFormat="1" applyFont="1" applyFill="1" applyBorder="1" applyAlignment="1">
      <alignment horizontal="right" vertical="center"/>
    </xf>
    <xf numFmtId="0" fontId="26" fillId="24" borderId="50" xfId="68" applyFont="1" applyFill="1" applyBorder="1" applyAlignment="1">
      <alignment horizontal="distributed" vertical="top"/>
    </xf>
    <xf numFmtId="0" fontId="26" fillId="24" borderId="28" xfId="68" applyFont="1" applyFill="1" applyBorder="1" applyAlignment="1">
      <alignment horizontal="distributed" vertical="top"/>
    </xf>
    <xf numFmtId="0" fontId="26" fillId="24" borderId="28" xfId="67" applyFont="1" applyFill="1" applyBorder="1" applyAlignment="1">
      <alignment horizontal="distributed" vertical="center"/>
    </xf>
    <xf numFmtId="0" fontId="24" fillId="24" borderId="43" xfId="68" applyNumberFormat="1" applyFont="1" applyFill="1" applyBorder="1" applyAlignment="1">
      <alignment horizontal="right" vertical="center"/>
    </xf>
    <xf numFmtId="49" fontId="23" fillId="24" borderId="0" xfId="67" applyNumberFormat="1" applyFont="1" applyFill="1" applyBorder="1" applyAlignment="1">
      <alignment horizontal="left" vertical="center" shrinkToFit="1"/>
    </xf>
    <xf numFmtId="49" fontId="26" fillId="24" borderId="17" xfId="68" applyNumberFormat="1" applyFont="1" applyFill="1" applyBorder="1">
      <alignment vertical="center"/>
    </xf>
    <xf numFmtId="0" fontId="24" fillId="24" borderId="42" xfId="68" applyNumberFormat="1" applyFont="1" applyFill="1" applyBorder="1" applyAlignment="1">
      <alignment horizontal="right" vertical="center"/>
    </xf>
    <xf numFmtId="185" fontId="24" fillId="24" borderId="42" xfId="68" applyNumberFormat="1" applyFont="1" applyFill="1" applyBorder="1" applyAlignment="1">
      <alignment horizontal="distributed" vertical="center" justifyLastLine="1"/>
    </xf>
    <xf numFmtId="0" fontId="23" fillId="24" borderId="0" xfId="67" applyFont="1" applyFill="1">
      <alignment vertical="center"/>
    </xf>
    <xf numFmtId="0" fontId="23" fillId="24" borderId="13" xfId="67" applyFont="1" applyFill="1" applyBorder="1" applyAlignment="1">
      <alignment vertical="center"/>
    </xf>
    <xf numFmtId="0" fontId="23" fillId="24" borderId="0" xfId="67" applyFont="1" applyFill="1" applyBorder="1">
      <alignment vertical="center"/>
    </xf>
    <xf numFmtId="185" fontId="24" fillId="24" borderId="27" xfId="68" applyNumberFormat="1" applyFont="1" applyFill="1" applyBorder="1" applyAlignment="1">
      <alignment vertical="center" justifyLastLine="1"/>
    </xf>
    <xf numFmtId="185" fontId="24" fillId="24" borderId="29" xfId="68" applyNumberFormat="1" applyFont="1" applyFill="1" applyBorder="1" applyAlignment="1">
      <alignment vertical="center" justifyLastLine="1"/>
    </xf>
    <xf numFmtId="185" fontId="24" fillId="24" borderId="33" xfId="68" applyNumberFormat="1" applyFont="1" applyFill="1" applyBorder="1" applyAlignment="1">
      <alignment vertical="center" justifyLastLine="1"/>
    </xf>
    <xf numFmtId="185" fontId="24" fillId="24" borderId="41" xfId="68" applyNumberFormat="1" applyFont="1" applyFill="1" applyBorder="1" applyAlignment="1">
      <alignment vertical="center" justifyLastLine="1"/>
    </xf>
    <xf numFmtId="185" fontId="24" fillId="24" borderId="36" xfId="68" applyNumberFormat="1" applyFont="1" applyFill="1" applyBorder="1" applyAlignment="1">
      <alignment vertical="center" justifyLastLine="1"/>
    </xf>
    <xf numFmtId="185" fontId="24" fillId="24" borderId="39" xfId="68" applyNumberFormat="1" applyFont="1" applyFill="1" applyBorder="1" applyAlignment="1">
      <alignment vertical="center" justifyLastLine="1"/>
    </xf>
    <xf numFmtId="0" fontId="23" fillId="24" borderId="54" xfId="68" applyFont="1" applyFill="1" applyBorder="1" applyAlignment="1">
      <alignment horizontal="distributed" vertical="center"/>
    </xf>
    <xf numFmtId="0" fontId="26" fillId="24" borderId="56" xfId="68" applyFont="1" applyFill="1" applyBorder="1" applyAlignment="1">
      <alignment horizontal="distributed" vertical="center"/>
    </xf>
    <xf numFmtId="0" fontId="26" fillId="24" borderId="56" xfId="68" applyFont="1" applyFill="1" applyBorder="1" applyAlignment="1">
      <alignment horizontal="distributed" vertical="top"/>
    </xf>
    <xf numFmtId="0" fontId="26" fillId="24" borderId="56" xfId="67" applyFont="1" applyFill="1" applyBorder="1" applyAlignment="1">
      <alignment horizontal="distributed" vertical="center"/>
    </xf>
    <xf numFmtId="185" fontId="24" fillId="24" borderId="58" xfId="68" applyNumberFormat="1" applyFont="1" applyFill="1" applyBorder="1" applyAlignment="1">
      <alignment horizontal="distributed" vertical="center" justifyLastLine="1"/>
    </xf>
    <xf numFmtId="185" fontId="26" fillId="24" borderId="58" xfId="68" applyNumberFormat="1" applyFont="1" applyFill="1" applyBorder="1" applyAlignment="1">
      <alignment horizontal="distributed" vertical="center" justifyLastLine="1"/>
    </xf>
    <xf numFmtId="0" fontId="24" fillId="24" borderId="52" xfId="68" applyNumberFormat="1" applyFont="1" applyFill="1" applyBorder="1" applyAlignment="1">
      <alignment horizontal="right" vertical="center"/>
    </xf>
    <xf numFmtId="0" fontId="24" fillId="24" borderId="57" xfId="68" applyNumberFormat="1" applyFont="1" applyFill="1" applyBorder="1" applyAlignment="1">
      <alignment horizontal="right" vertical="center"/>
    </xf>
    <xf numFmtId="0" fontId="24" fillId="24" borderId="19" xfId="68" applyNumberFormat="1" applyFont="1" applyFill="1" applyBorder="1" applyAlignment="1">
      <alignment horizontal="right" vertical="center"/>
    </xf>
    <xf numFmtId="185" fontId="24" fillId="24" borderId="0" xfId="68" applyNumberFormat="1" applyFont="1" applyFill="1" applyBorder="1" applyAlignment="1">
      <alignment horizontal="distributed" vertical="center" justifyLastLine="1"/>
    </xf>
    <xf numFmtId="185" fontId="24" fillId="24" borderId="52" xfId="68" applyNumberFormat="1" applyFont="1" applyFill="1" applyBorder="1" applyAlignment="1">
      <alignment vertical="center" justifyLastLine="1"/>
    </xf>
    <xf numFmtId="185" fontId="24" fillId="24" borderId="31" xfId="68" applyNumberFormat="1" applyFont="1" applyFill="1" applyBorder="1" applyAlignment="1">
      <alignment vertical="center" justifyLastLine="1"/>
    </xf>
    <xf numFmtId="185" fontId="24" fillId="24" borderId="34" xfId="68" applyNumberFormat="1" applyFont="1" applyFill="1" applyBorder="1" applyAlignment="1">
      <alignment vertical="center" justifyLastLine="1"/>
    </xf>
    <xf numFmtId="185" fontId="24" fillId="24" borderId="18" xfId="68" applyNumberFormat="1" applyFont="1" applyFill="1" applyBorder="1" applyAlignment="1">
      <alignment vertical="center" justifyLastLine="1"/>
    </xf>
    <xf numFmtId="185" fontId="24" fillId="24" borderId="57" xfId="68" applyNumberFormat="1" applyFont="1" applyFill="1" applyBorder="1" applyAlignment="1">
      <alignment vertical="center" justifyLastLine="1"/>
    </xf>
    <xf numFmtId="185" fontId="24" fillId="24" borderId="49" xfId="68" applyNumberFormat="1" applyFont="1" applyFill="1" applyBorder="1" applyAlignment="1">
      <alignment vertical="center" justifyLastLine="1"/>
    </xf>
    <xf numFmtId="185" fontId="24" fillId="24" borderId="24" xfId="68" applyNumberFormat="1" applyFont="1" applyFill="1" applyBorder="1" applyAlignment="1">
      <alignment vertical="center" justifyLastLine="1"/>
    </xf>
    <xf numFmtId="185" fontId="24" fillId="24" borderId="0" xfId="68" applyNumberFormat="1" applyFont="1" applyFill="1" applyBorder="1" applyAlignment="1">
      <alignment vertical="center" justifyLastLine="1"/>
    </xf>
    <xf numFmtId="185" fontId="24" fillId="24" borderId="14" xfId="68" applyNumberFormat="1" applyFont="1" applyFill="1" applyBorder="1" applyAlignment="1">
      <alignment vertical="center" justifyLastLine="1"/>
    </xf>
    <xf numFmtId="0" fontId="23" fillId="24" borderId="53" xfId="67" applyFont="1" applyFill="1" applyBorder="1" applyAlignment="1">
      <alignment vertical="center"/>
    </xf>
    <xf numFmtId="0" fontId="24" fillId="24" borderId="21" xfId="68" applyNumberFormat="1" applyFont="1" applyFill="1" applyBorder="1" applyAlignment="1">
      <alignment horizontal="right" vertical="center"/>
    </xf>
    <xf numFmtId="0" fontId="26" fillId="24" borderId="50" xfId="68" applyFont="1" applyFill="1" applyBorder="1" applyAlignment="1">
      <alignment horizontal="distributed" vertical="center"/>
    </xf>
    <xf numFmtId="0" fontId="24" fillId="24" borderId="60" xfId="68" applyNumberFormat="1" applyFont="1" applyFill="1" applyBorder="1" applyAlignment="1">
      <alignment horizontal="right" vertical="center"/>
    </xf>
    <xf numFmtId="0" fontId="24" fillId="24" borderId="59" xfId="68" applyNumberFormat="1" applyFont="1" applyFill="1" applyBorder="1" applyAlignment="1">
      <alignment horizontal="right" vertical="center"/>
    </xf>
    <xf numFmtId="185" fontId="24" fillId="24" borderId="60" xfId="68" applyNumberFormat="1" applyFont="1" applyFill="1" applyBorder="1" applyAlignment="1">
      <alignment horizontal="distributed" vertical="center" justifyLastLine="1"/>
    </xf>
    <xf numFmtId="185" fontId="24" fillId="24" borderId="61" xfId="68" applyNumberFormat="1" applyFont="1" applyFill="1" applyBorder="1" applyAlignment="1">
      <alignment vertical="center" justifyLastLine="1"/>
    </xf>
    <xf numFmtId="185" fontId="24" fillId="24" borderId="59" xfId="68" applyNumberFormat="1" applyFont="1" applyFill="1" applyBorder="1" applyAlignment="1">
      <alignment vertical="center" justifyLastLine="1"/>
    </xf>
    <xf numFmtId="0" fontId="24" fillId="24" borderId="64" xfId="68" applyNumberFormat="1" applyFont="1" applyFill="1" applyBorder="1" applyAlignment="1">
      <alignment horizontal="right" vertical="center"/>
    </xf>
    <xf numFmtId="185" fontId="24" fillId="24" borderId="64" xfId="68" applyNumberFormat="1" applyFont="1" applyFill="1" applyBorder="1" applyAlignment="1">
      <alignment horizontal="distributed" vertical="center" justifyLastLine="1"/>
    </xf>
    <xf numFmtId="185" fontId="24" fillId="24" borderId="65" xfId="68" applyNumberFormat="1" applyFont="1" applyFill="1" applyBorder="1" applyAlignment="1">
      <alignment vertical="center" justifyLastLine="1"/>
    </xf>
    <xf numFmtId="0" fontId="26" fillId="24" borderId="17" xfId="68" applyFont="1" applyFill="1" applyBorder="1" applyAlignment="1">
      <alignment horizontal="distributed" vertical="center"/>
    </xf>
    <xf numFmtId="0" fontId="26" fillId="24" borderId="63" xfId="68" applyFont="1" applyFill="1" applyBorder="1" applyAlignment="1">
      <alignment horizontal="distributed" vertical="center"/>
    </xf>
    <xf numFmtId="0" fontId="24" fillId="24" borderId="66" xfId="68" applyNumberFormat="1" applyFont="1" applyFill="1" applyBorder="1" applyAlignment="1">
      <alignment horizontal="right" vertical="center"/>
    </xf>
    <xf numFmtId="0" fontId="24" fillId="24" borderId="62" xfId="68" applyNumberFormat="1" applyFont="1" applyFill="1" applyBorder="1" applyAlignment="1">
      <alignment horizontal="right" vertical="center"/>
    </xf>
    <xf numFmtId="0" fontId="24" fillId="24" borderId="63" xfId="68" applyNumberFormat="1" applyFont="1" applyFill="1" applyBorder="1" applyAlignment="1">
      <alignment horizontal="right" vertical="center"/>
    </xf>
    <xf numFmtId="185" fontId="24" fillId="24" borderId="55" xfId="68" applyNumberFormat="1" applyFont="1" applyFill="1" applyBorder="1" applyAlignment="1">
      <alignment horizontal="distributed" vertical="center" wrapText="1"/>
    </xf>
    <xf numFmtId="0" fontId="24" fillId="24" borderId="67" xfId="68" applyNumberFormat="1" applyFont="1" applyFill="1" applyBorder="1" applyAlignment="1">
      <alignment vertical="center"/>
    </xf>
    <xf numFmtId="185" fontId="23" fillId="24" borderId="0" xfId="68" applyNumberFormat="1" applyFont="1" applyFill="1" applyBorder="1" applyAlignment="1">
      <alignment vertical="center" justifyLastLine="1"/>
    </xf>
    <xf numFmtId="0" fontId="23" fillId="24" borderId="0" xfId="67" applyFont="1" applyFill="1" applyAlignment="1">
      <alignment horizontal="left" vertical="center"/>
    </xf>
    <xf numFmtId="0" fontId="23" fillId="24" borderId="0" xfId="67" applyFont="1" applyFill="1" applyBorder="1" applyAlignment="1">
      <alignment horizontal="left" vertical="center"/>
    </xf>
    <xf numFmtId="0" fontId="25" fillId="24" borderId="35" xfId="68" applyFont="1" applyFill="1" applyBorder="1" applyAlignment="1">
      <alignment horizontal="center" vertical="center" wrapText="1"/>
    </xf>
    <xf numFmtId="0" fontId="25" fillId="24" borderId="43" xfId="68" applyFont="1" applyFill="1" applyBorder="1" applyAlignment="1">
      <alignment horizontal="center" vertical="center"/>
    </xf>
    <xf numFmtId="0" fontId="25" fillId="24" borderId="42" xfId="68" applyFont="1" applyFill="1" applyBorder="1" applyAlignment="1">
      <alignment horizontal="center" vertical="center"/>
    </xf>
    <xf numFmtId="0" fontId="25" fillId="24" borderId="27" xfId="68" applyFont="1" applyFill="1" applyBorder="1" applyAlignment="1">
      <alignment horizontal="center" vertical="center"/>
    </xf>
    <xf numFmtId="0" fontId="25" fillId="24" borderId="41" xfId="68" applyFont="1" applyFill="1" applyBorder="1" applyAlignment="1">
      <alignment horizontal="center" vertical="center"/>
    </xf>
    <xf numFmtId="0" fontId="25" fillId="24" borderId="39" xfId="68" applyFont="1" applyFill="1" applyBorder="1" applyAlignment="1">
      <alignment horizontal="center" vertical="center"/>
    </xf>
    <xf numFmtId="0" fontId="25" fillId="24" borderId="52" xfId="68" applyFont="1" applyFill="1" applyBorder="1" applyAlignment="1">
      <alignment horizontal="center" vertical="center" wrapText="1"/>
    </xf>
    <xf numFmtId="0" fontId="25" fillId="24" borderId="18" xfId="68" applyFont="1" applyFill="1" applyBorder="1" applyAlignment="1">
      <alignment horizontal="center" vertical="center"/>
    </xf>
    <xf numFmtId="0" fontId="25" fillId="24" borderId="19" xfId="68" applyFont="1" applyFill="1" applyBorder="1" applyAlignment="1">
      <alignment horizontal="center" vertical="center"/>
    </xf>
    <xf numFmtId="0" fontId="25" fillId="24" borderId="16" xfId="68" applyFont="1" applyFill="1" applyBorder="1" applyAlignment="1">
      <alignment horizontal="center" vertical="center"/>
    </xf>
    <xf numFmtId="0" fontId="25" fillId="24" borderId="17" xfId="68" applyFont="1" applyFill="1" applyBorder="1" applyAlignment="1">
      <alignment horizontal="center" vertical="center"/>
    </xf>
    <xf numFmtId="0" fontId="25" fillId="24" borderId="0" xfId="68" applyFont="1" applyFill="1" applyBorder="1" applyAlignment="1">
      <alignment horizontal="center" vertical="center"/>
    </xf>
    <xf numFmtId="0" fontId="25" fillId="24" borderId="14" xfId="68" applyFont="1" applyFill="1" applyBorder="1" applyAlignment="1">
      <alignment horizontal="center" vertical="center"/>
    </xf>
    <xf numFmtId="0" fontId="23" fillId="24" borderId="46" xfId="68" applyFont="1" applyFill="1" applyBorder="1" applyAlignment="1">
      <alignment horizontal="left" vertical="center" wrapText="1"/>
    </xf>
    <xf numFmtId="0" fontId="25" fillId="24" borderId="47" xfId="68" applyFont="1" applyFill="1" applyBorder="1" applyAlignment="1">
      <alignment vertical="center"/>
    </xf>
    <xf numFmtId="0" fontId="25" fillId="24" borderId="48" xfId="68" applyFont="1" applyFill="1" applyBorder="1" applyAlignment="1">
      <alignment vertical="center"/>
    </xf>
    <xf numFmtId="0" fontId="25" fillId="24" borderId="14" xfId="67" quotePrefix="1" applyFont="1" applyFill="1" applyBorder="1" applyAlignment="1">
      <alignment horizontal="right" vertical="center" shrinkToFit="1"/>
    </xf>
    <xf numFmtId="0" fontId="25" fillId="24" borderId="14" xfId="67" applyFont="1" applyFill="1" applyBorder="1" applyAlignment="1">
      <alignment horizontal="right" vertical="center" shrinkToFit="1"/>
    </xf>
    <xf numFmtId="0" fontId="25" fillId="24" borderId="47" xfId="68" applyFont="1" applyFill="1" applyBorder="1" applyAlignment="1">
      <alignment horizontal="left" vertical="center"/>
    </xf>
    <xf numFmtId="0" fontId="25" fillId="24" borderId="48" xfId="68" applyFont="1" applyFill="1" applyBorder="1" applyAlignment="1">
      <alignment horizontal="left" vertical="center"/>
    </xf>
    <xf numFmtId="0" fontId="25" fillId="24" borderId="20" xfId="68" applyFont="1" applyFill="1" applyBorder="1" applyAlignment="1">
      <alignment horizontal="center" vertical="center"/>
    </xf>
    <xf numFmtId="0" fontId="25" fillId="24" borderId="15" xfId="68" applyFont="1" applyFill="1" applyBorder="1" applyAlignment="1">
      <alignment horizontal="center" vertical="center"/>
    </xf>
    <xf numFmtId="0" fontId="25" fillId="24" borderId="26" xfId="68" applyFont="1" applyFill="1" applyBorder="1" applyAlignment="1">
      <alignment horizontal="center" vertical="center"/>
    </xf>
    <xf numFmtId="0" fontId="25" fillId="24" borderId="51" xfId="68" applyFont="1" applyFill="1" applyBorder="1" applyAlignment="1">
      <alignment horizontal="center" vertical="center"/>
    </xf>
    <xf numFmtId="0" fontId="25" fillId="24" borderId="53" xfId="68" applyFont="1" applyFill="1" applyBorder="1" applyAlignment="1">
      <alignment horizontal="center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3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 [0.00] 2" xfId="74"/>
    <cellStyle name="桁区切り 2" xfId="44"/>
    <cellStyle name="桁区切り 2 2" xfId="75"/>
    <cellStyle name="桁区切り 3" xfId="45"/>
    <cellStyle name="桁区切り 4" xfId="46"/>
    <cellStyle name="桁区切り 4 2" xfId="77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14" xfId="59"/>
    <cellStyle name="標準 15" xfId="60"/>
    <cellStyle name="標準 16" xfId="61"/>
    <cellStyle name="標準 17" xfId="62"/>
    <cellStyle name="標準 18" xfId="78"/>
    <cellStyle name="標準 19" xfId="79"/>
    <cellStyle name="標準 2" xfId="63"/>
    <cellStyle name="標準 2 2" xfId="82"/>
    <cellStyle name="標準 20" xfId="80"/>
    <cellStyle name="標準 21" xfId="81"/>
    <cellStyle name="標準 3" xfId="64"/>
    <cellStyle name="標準 3 2" xfId="76"/>
    <cellStyle name="標準 4" xfId="65"/>
    <cellStyle name="標準 5" xfId="66"/>
    <cellStyle name="標準 6" xfId="67"/>
    <cellStyle name="標準 7" xfId="68"/>
    <cellStyle name="標準 8" xfId="69"/>
    <cellStyle name="標準 9" xfId="70"/>
    <cellStyle name="未定義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9&#24120;&#32207;&#24066;&#65288;&#34892;&#36001;&#25919;&#38306;&#20418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0&#24120;&#38520;&#22826;&#30000;&#24066;&#65288;&#34892;&#36001;&#25919;&#38306;&#20418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1&#39640;&#33833;&#24066;&#65288;&#34892;&#36001;&#25919;&#38306;&#20418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2&#21271;&#33576;&#22478;&#24066;&#65288;&#34892;&#36001;&#25919;&#38306;&#20418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3&#31520;&#38291;&#24066;&#65288;&#34892;&#36001;&#25919;&#38306;&#20418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4&#21462;&#25163;&#24066;&#65288;&#34892;&#36001;&#25919;&#38306;&#20418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5&#29275;&#20037;&#24066;&#65288;&#34892;&#36001;&#25919;&#38306;&#20418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6&#12388;&#12367;&#12400;&#24066;&#65288;&#34892;&#36001;&#25919;&#38306;&#20418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7&#12402;&#12383;&#12385;&#12394;&#12363;&#24066;&#65288;&#34892;&#36001;&#25919;&#38306;&#20418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8&#40575;&#23947;&#24066;&#65288;&#34892;&#36001;&#25919;&#38306;&#2041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1&#27700;&#25144;&#24066;&#65288;&#34892;&#36001;&#25919;&#38306;&#20418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9&#28526;&#26469;&#24066;&#65288;&#34892;&#36001;&#25919;&#38306;&#20418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0&#23432;&#35895;&#24066;&#65288;&#34892;&#36001;&#25919;&#38306;&#20418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1&#24120;&#38520;&#22823;&#23470;&#24066;&#65288;&#34892;&#36001;&#25919;&#38306;&#20418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2&#37027;&#29634;&#24066;&#65288;&#34892;&#36001;&#25919;&#38306;&#20418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3&#31569;&#35199;&#24066;&#65288;&#34892;&#36001;&#25919;&#38306;&#20418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4&#22338;&#26481;&#24066;&#65288;&#34892;&#36001;&#25919;&#38306;&#20418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5&#31282;&#25975;&#24066;&#65288;&#34892;&#36001;&#25919;&#38306;&#20418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6&#12363;&#12377;&#12415;&#12364;&#12358;&#12425;&#24066;&#65288;&#34892;&#36001;&#25919;&#38306;&#20418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7&#26716;&#24029;&#24066;&#65288;&#34892;&#36001;&#25919;&#38306;&#20418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8&#31070;&#26646;&#24066;&#65288;&#34892;&#36001;&#25919;&#38306;&#2041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2&#26085;&#31435;&#24066;&#65288;&#34892;&#36001;&#25919;&#38306;&#20418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9&#34892;&#26041;&#24066;&#65288;&#34892;&#36001;&#25919;&#38306;&#20418;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0&#37502;&#30000;&#24066;&#65288;&#34892;&#36001;&#25919;&#38306;&#20418;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1&#12388;&#12367;&#12400;&#12415;&#12425;&#12356;&#24066;&#65288;&#34892;&#36001;&#25919;&#38306;&#20418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2&#23567;&#32654;&#29577;&#24066;&#65288;&#34892;&#36001;&#25919;&#38306;&#20418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3&#33576;&#22478;&#30010;&#65288;&#34892;&#36001;&#25919;&#38306;&#20418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4&#22823;&#27927;&#30010;&#65288;&#34892;&#36001;&#25919;&#38306;&#20418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5&#22478;&#37324;&#30010;&#65288;&#34892;&#36001;&#25919;&#38306;&#20418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6&#26481;&#28023;&#26449;&#65288;&#34892;&#36001;&#25919;&#38306;&#20418;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7&#22823;&#23376;&#30010;&#65288;&#34892;&#36001;&#25919;&#38306;&#20418;&#6528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8&#32654;&#28006;&#26449;&#65288;&#34892;&#36001;&#25919;&#38306;&#2041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3&#22303;&#28006;&#24066;&#65288;&#34892;&#36001;&#25919;&#38306;&#20418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9&#38463;&#35211;&#30010;&#65288;&#34892;&#36001;&#25919;&#38306;&#20418;&#65289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0&#27827;&#20869;&#30010;&#65288;&#34892;&#36001;&#25919;&#38306;&#20418;&#6528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1&#20843;&#21315;&#20195;&#30010;&#65288;&#34892;&#36001;&#25919;&#38306;&#20418;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2&#20116;&#38686;&#30010;&#65288;&#34892;&#36001;&#25919;&#38306;&#20418;&#65289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3&#22659;&#30010;&#65288;&#34892;&#36001;&#25919;&#38306;&#20418;&#6528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4&#21033;&#26681;&#30010;&#65288;&#34892;&#36001;&#25919;&#38306;&#2041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4&#21476;&#27827;&#24066;&#65288;&#34892;&#36001;&#25919;&#38306;&#2041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5&#30707;&#23713;&#24066;&#65288;&#34892;&#36001;&#25919;&#38306;&#2041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6&#32080;&#22478;&#24066;&#65288;&#34892;&#36001;&#25919;&#38306;&#2041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7&#40845;&#12465;&#23822;&#24066;&#65288;&#34892;&#36001;&#25919;&#38306;&#2041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8&#19979;&#22971;&#24066;&#65288;&#34892;&#36001;&#25919;&#38306;&#204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4">
          <cell r="D14" t="str">
            <v>交通安全　非核平和　飲酒運転追放</v>
          </cell>
        </row>
      </sheetData>
      <sheetData sheetId="4">
        <row r="14">
          <cell r="E14" t="str">
            <v>サクラ</v>
          </cell>
        </row>
      </sheetData>
      <sheetData sheetId="5">
        <row r="17">
          <cell r="D17">
            <v>22</v>
          </cell>
        </row>
      </sheetData>
      <sheetData sheetId="6">
        <row r="22">
          <cell r="C22" t="str">
            <v>870</v>
          </cell>
          <cell r="D22">
            <v>783</v>
          </cell>
          <cell r="E22" t="str">
            <v>720</v>
          </cell>
          <cell r="F22" t="str">
            <v>648</v>
          </cell>
          <cell r="G22" t="str">
            <v>660</v>
          </cell>
          <cell r="H22" t="str">
            <v>594</v>
          </cell>
          <cell r="I22" t="str">
            <v>460</v>
          </cell>
          <cell r="J22" t="str">
            <v>－</v>
          </cell>
          <cell r="K22" t="str">
            <v>425</v>
          </cell>
          <cell r="L22" t="str">
            <v>－</v>
          </cell>
          <cell r="M22" t="str">
            <v>400</v>
          </cell>
          <cell r="N22" t="str">
            <v>－</v>
          </cell>
          <cell r="O22" t="str">
            <v>常総市</v>
          </cell>
          <cell r="P22">
            <v>35886</v>
          </cell>
          <cell r="Q22" t="str">
            <v>(市長，副市長，教育長，議員)</v>
          </cell>
          <cell r="R22" t="str">
            <v>市長の期末手当は，減額後の給料月額により算出</v>
          </cell>
        </row>
      </sheetData>
      <sheetData sheetId="7"/>
      <sheetData sheetId="8"/>
      <sheetData sheetId="9">
        <row r="14">
          <cell r="B14" t="str">
            <v>常総市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8">
          <cell r="E18" t="str">
            <v>秋田市</v>
          </cell>
        </row>
      </sheetData>
      <sheetData sheetId="2">
        <row r="14">
          <cell r="E14" t="str">
            <v>浙江省余姚市</v>
          </cell>
        </row>
      </sheetData>
      <sheetData sheetId="3">
        <row r="15">
          <cell r="D15" t="str">
            <v>交通安全　核兵器廃絶平和</v>
          </cell>
        </row>
      </sheetData>
      <sheetData sheetId="4">
        <row r="15">
          <cell r="E15" t="str">
            <v>やまぶき</v>
          </cell>
        </row>
      </sheetData>
      <sheetData sheetId="5">
        <row r="18">
          <cell r="D18">
            <v>20</v>
          </cell>
        </row>
      </sheetData>
      <sheetData sheetId="6">
        <row r="23">
          <cell r="C23" t="str">
            <v>885</v>
          </cell>
          <cell r="D23" t="str">
            <v>840.7</v>
          </cell>
          <cell r="E23" t="str">
            <v>705</v>
          </cell>
          <cell r="F23" t="str">
            <v>669.7</v>
          </cell>
          <cell r="G23" t="str">
            <v>665</v>
          </cell>
          <cell r="H23" t="str">
            <v>631.7</v>
          </cell>
          <cell r="I23" t="str">
            <v>460</v>
          </cell>
          <cell r="J23" t="str">
            <v>－</v>
          </cell>
          <cell r="K23" t="str">
            <v>415</v>
          </cell>
          <cell r="L23" t="str">
            <v>－</v>
          </cell>
          <cell r="M23" t="str">
            <v>395</v>
          </cell>
          <cell r="N23" t="str">
            <v>－</v>
          </cell>
          <cell r="O23" t="str">
            <v>常陸太田市</v>
          </cell>
          <cell r="P23">
            <v>35886</v>
          </cell>
          <cell r="Q23" t="str">
            <v>(市長，副市長，教育長，議員)</v>
          </cell>
          <cell r="R23" t="str">
            <v>市長，副市長及び教育長の期末手当は，減額後の給料月額により算出</v>
          </cell>
        </row>
      </sheetData>
      <sheetData sheetId="7">
        <row r="11">
          <cell r="C11" t="str">
            <v>常陸太田市</v>
          </cell>
        </row>
      </sheetData>
      <sheetData sheetId="8"/>
      <sheetData sheetId="9">
        <row r="15">
          <cell r="B15" t="str">
            <v>常陸太田市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2">
          <cell r="E22" t="str">
            <v>新庄市</v>
          </cell>
        </row>
      </sheetData>
      <sheetData sheetId="2"/>
      <sheetData sheetId="3">
        <row r="16">
          <cell r="D16" t="str">
            <v>交通安全　核兵器廃絶平和　青色申告　納期内納税完納推進　ゆとり　環境都市　地産地消推進  生涯現役</v>
          </cell>
        </row>
      </sheetData>
      <sheetData sheetId="4">
        <row r="16">
          <cell r="E16" t="str">
            <v>はぎ</v>
          </cell>
        </row>
      </sheetData>
      <sheetData sheetId="5">
        <row r="19">
          <cell r="D19">
            <v>16</v>
          </cell>
        </row>
      </sheetData>
      <sheetData sheetId="6">
        <row r="24">
          <cell r="C24" t="str">
            <v>845</v>
          </cell>
          <cell r="D24" t="str">
            <v>760.5</v>
          </cell>
          <cell r="E24" t="str">
            <v>695</v>
          </cell>
          <cell r="F24" t="str">
            <v>653.3</v>
          </cell>
          <cell r="G24" t="str">
            <v>635</v>
          </cell>
          <cell r="H24" t="str">
            <v>609.6</v>
          </cell>
          <cell r="I24" t="str">
            <v>455</v>
          </cell>
          <cell r="J24" t="str">
            <v>－</v>
          </cell>
          <cell r="K24" t="str">
            <v>395</v>
          </cell>
          <cell r="L24" t="str">
            <v>－</v>
          </cell>
          <cell r="M24" t="str">
            <v>375</v>
          </cell>
          <cell r="N24" t="str">
            <v>－</v>
          </cell>
          <cell r="O24" t="str">
            <v>高萩市</v>
          </cell>
          <cell r="P24">
            <v>35065</v>
          </cell>
          <cell r="Q24" t="str">
            <v>(市長，副市長，教育長，議員)</v>
          </cell>
          <cell r="R24" t="str">
            <v>市長，副市長及び教育長の期末手当は，減額後の給料月額により算出</v>
          </cell>
        </row>
      </sheetData>
      <sheetData sheetId="7"/>
      <sheetData sheetId="8"/>
      <sheetData sheetId="9">
        <row r="16">
          <cell r="B16" t="str">
            <v>高萩市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4">
          <cell r="E24" t="str">
            <v>中野市</v>
          </cell>
        </row>
      </sheetData>
      <sheetData sheetId="2">
        <row r="15">
          <cell r="E15" t="str">
            <v>ワイロア地区</v>
          </cell>
        </row>
      </sheetData>
      <sheetData sheetId="3">
        <row r="17">
          <cell r="D17" t="str">
            <v>交通安全　核兵器廃絶平和　ゆとりある生活</v>
          </cell>
        </row>
      </sheetData>
      <sheetData sheetId="4">
        <row r="17">
          <cell r="E17" t="str">
            <v>シャクナゲ</v>
          </cell>
        </row>
      </sheetData>
      <sheetData sheetId="5">
        <row r="20">
          <cell r="D20">
            <v>19</v>
          </cell>
        </row>
      </sheetData>
      <sheetData sheetId="6">
        <row r="25">
          <cell r="C25" t="str">
            <v>870</v>
          </cell>
          <cell r="D25" t="str">
            <v>－</v>
          </cell>
          <cell r="E25" t="str">
            <v>714</v>
          </cell>
          <cell r="F25" t="str">
            <v>－</v>
          </cell>
          <cell r="G25" t="str">
            <v>651</v>
          </cell>
          <cell r="H25" t="str">
            <v>－</v>
          </cell>
          <cell r="I25" t="str">
            <v>461</v>
          </cell>
          <cell r="J25" t="str">
            <v>－</v>
          </cell>
          <cell r="K25" t="str">
            <v>413</v>
          </cell>
          <cell r="L25" t="str">
            <v>－</v>
          </cell>
          <cell r="M25" t="str">
            <v>391</v>
          </cell>
          <cell r="N25" t="str">
            <v>－</v>
          </cell>
          <cell r="O25" t="str">
            <v>北茨城市</v>
          </cell>
          <cell r="P25">
            <v>38899</v>
          </cell>
          <cell r="Q25" t="str">
            <v>(市長，副市長，教育長)</v>
          </cell>
          <cell r="R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>
            <v>35156</v>
          </cell>
          <cell r="Q26" t="str">
            <v>(議員)</v>
          </cell>
          <cell r="R26" t="str">
            <v/>
          </cell>
        </row>
      </sheetData>
      <sheetData sheetId="7"/>
      <sheetData sheetId="8"/>
      <sheetData sheetId="9">
        <row r="17">
          <cell r="B17" t="str">
            <v>北茨城市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5">
          <cell r="E25" t="str">
            <v>矢板市</v>
          </cell>
        </row>
      </sheetData>
      <sheetData sheetId="2"/>
      <sheetData sheetId="3">
        <row r="18">
          <cell r="D18" t="str">
            <v>非核平和　健康都市</v>
          </cell>
        </row>
      </sheetData>
      <sheetData sheetId="4">
        <row r="18">
          <cell r="E18" t="str">
            <v>きく</v>
          </cell>
        </row>
      </sheetData>
      <sheetData sheetId="5">
        <row r="21">
          <cell r="D21">
            <v>22</v>
          </cell>
        </row>
      </sheetData>
      <sheetData sheetId="6">
        <row r="27">
          <cell r="C27" t="str">
            <v>900</v>
          </cell>
          <cell r="D27" t="str">
            <v>720</v>
          </cell>
          <cell r="E27" t="str">
            <v>720</v>
          </cell>
          <cell r="F27" t="str">
            <v>684</v>
          </cell>
          <cell r="G27" t="str">
            <v>650</v>
          </cell>
          <cell r="H27" t="str">
            <v>617.5</v>
          </cell>
          <cell r="I27" t="str">
            <v>460</v>
          </cell>
          <cell r="J27" t="str">
            <v>－</v>
          </cell>
          <cell r="K27" t="str">
            <v>425</v>
          </cell>
          <cell r="L27" t="str">
            <v>－</v>
          </cell>
          <cell r="M27" t="str">
            <v>400</v>
          </cell>
          <cell r="N27" t="str">
            <v>－</v>
          </cell>
          <cell r="O27" t="str">
            <v>笠間市</v>
          </cell>
          <cell r="P27">
            <v>38795</v>
          </cell>
          <cell r="Q27" t="str">
            <v>(市長，副市長，教育長，議員)</v>
          </cell>
          <cell r="R27" t="str">
            <v>市長，副市長及び教育長の期末手当は，減額後の給料月額により算出</v>
          </cell>
        </row>
      </sheetData>
      <sheetData sheetId="7">
        <row r="10">
          <cell r="C10" t="str">
            <v>笠間市</v>
          </cell>
        </row>
      </sheetData>
      <sheetData sheetId="8"/>
      <sheetData sheetId="9">
        <row r="18">
          <cell r="B18" t="str">
            <v>笠間市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0">
          <cell r="E30" t="str">
            <v>みなかみ町</v>
          </cell>
        </row>
      </sheetData>
      <sheetData sheetId="2">
        <row r="16">
          <cell r="E16" t="str">
            <v>カリフォルニア州ユーバ市</v>
          </cell>
        </row>
      </sheetData>
      <sheetData sheetId="3">
        <row r="19">
          <cell r="D19" t="str">
            <v>交通安全　暴力追放　自主納税　青少年健全育成　非核兵器平和　健康づくり　交通事故防止モデル　暴走族追放</v>
          </cell>
        </row>
      </sheetData>
      <sheetData sheetId="4">
        <row r="19">
          <cell r="E19" t="str">
            <v>ツツジ・フジ</v>
          </cell>
        </row>
      </sheetData>
      <sheetData sheetId="5">
        <row r="22">
          <cell r="D22">
            <v>24</v>
          </cell>
        </row>
      </sheetData>
      <sheetData sheetId="6">
        <row r="28">
          <cell r="C28" t="str">
            <v>876</v>
          </cell>
          <cell r="D28" t="str">
            <v>－</v>
          </cell>
          <cell r="E28" t="str">
            <v>718</v>
          </cell>
          <cell r="F28" t="str">
            <v>－</v>
          </cell>
          <cell r="G28" t="str">
            <v>658</v>
          </cell>
          <cell r="H28" t="str">
            <v>－</v>
          </cell>
          <cell r="I28" t="str">
            <v>494</v>
          </cell>
          <cell r="J28" t="str">
            <v>－</v>
          </cell>
          <cell r="K28" t="str">
            <v>444</v>
          </cell>
          <cell r="L28" t="str">
            <v>－</v>
          </cell>
          <cell r="M28" t="str">
            <v>411</v>
          </cell>
          <cell r="N28" t="str">
            <v>－</v>
          </cell>
          <cell r="O28" t="str">
            <v>取手市</v>
          </cell>
          <cell r="P28">
            <v>36161</v>
          </cell>
          <cell r="Q28" t="str">
            <v>(市長，副市長，教育長)</v>
          </cell>
          <cell r="R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>
            <v>34608</v>
          </cell>
          <cell r="Q29" t="str">
            <v>(議員)</v>
          </cell>
          <cell r="R29" t="str">
            <v/>
          </cell>
        </row>
      </sheetData>
      <sheetData sheetId="7"/>
      <sheetData sheetId="8"/>
      <sheetData sheetId="9">
        <row r="19">
          <cell r="B19" t="str">
            <v>取手市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1">
          <cell r="E31" t="str">
            <v>色麻町</v>
          </cell>
        </row>
      </sheetData>
      <sheetData sheetId="2">
        <row r="18">
          <cell r="E18" t="str">
            <v>ユーコン準州ホワイトホース市</v>
          </cell>
        </row>
      </sheetData>
      <sheetData sheetId="3">
        <row r="20">
          <cell r="D20" t="str">
            <v>交通安全　青色申告　非核平和　暴走族追放　飲酒運転追放　暴力追放　環境保全　けん銃追放　スポーツ健康　男女共同参画</v>
          </cell>
        </row>
      </sheetData>
      <sheetData sheetId="4">
        <row r="20">
          <cell r="E20" t="str">
            <v>きく</v>
          </cell>
        </row>
      </sheetData>
      <sheetData sheetId="5">
        <row r="23">
          <cell r="D23">
            <v>22</v>
          </cell>
        </row>
      </sheetData>
      <sheetData sheetId="6">
        <row r="30">
          <cell r="C30" t="str">
            <v>880</v>
          </cell>
          <cell r="D30" t="str">
            <v>－</v>
          </cell>
          <cell r="E30" t="str">
            <v>680</v>
          </cell>
          <cell r="F30" t="str">
            <v>－</v>
          </cell>
          <cell r="G30" t="str">
            <v>640</v>
          </cell>
          <cell r="H30" t="str">
            <v>－</v>
          </cell>
          <cell r="I30" t="str">
            <v>450</v>
          </cell>
          <cell r="J30" t="str">
            <v>－</v>
          </cell>
          <cell r="K30" t="str">
            <v>410</v>
          </cell>
          <cell r="L30" t="str">
            <v>－</v>
          </cell>
          <cell r="M30" t="str">
            <v>390</v>
          </cell>
          <cell r="N30" t="str">
            <v>－</v>
          </cell>
          <cell r="O30" t="str">
            <v>牛久市</v>
          </cell>
          <cell r="P30">
            <v>35339</v>
          </cell>
          <cell r="Q30" t="str">
            <v>(市長，副市長，教育長，議員)</v>
          </cell>
          <cell r="R30" t="str">
            <v/>
          </cell>
        </row>
      </sheetData>
      <sheetData sheetId="7"/>
      <sheetData sheetId="8"/>
      <sheetData sheetId="9">
        <row r="20">
          <cell r="B20" t="str">
            <v>牛久市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3">
          <cell r="E33" t="str">
            <v>荒川区</v>
          </cell>
        </row>
      </sheetData>
      <sheetData sheetId="2">
        <row r="21">
          <cell r="E21" t="str">
            <v>マサチューセッツ州ケンブリッジ市</v>
          </cell>
        </row>
      </sheetData>
      <sheetData sheetId="3">
        <row r="21">
          <cell r="D21" t="str">
            <v>非核平和　交通安全　福祉都市　男女共同参画  暴走族追放</v>
          </cell>
        </row>
      </sheetData>
      <sheetData sheetId="4">
        <row r="21">
          <cell r="E21" t="str">
            <v>ホシザキユキノシタ</v>
          </cell>
        </row>
      </sheetData>
      <sheetData sheetId="5">
        <row r="24">
          <cell r="D24">
            <v>28</v>
          </cell>
        </row>
      </sheetData>
      <sheetData sheetId="6">
        <row r="31">
          <cell r="C31" t="str">
            <v>927</v>
          </cell>
          <cell r="D31" t="str">
            <v>－</v>
          </cell>
          <cell r="E31" t="str">
            <v>762</v>
          </cell>
          <cell r="F31" t="str">
            <v>－</v>
          </cell>
          <cell r="G31" t="str">
            <v>680</v>
          </cell>
          <cell r="H31" t="str">
            <v>－</v>
          </cell>
          <cell r="I31" t="str">
            <v>547</v>
          </cell>
          <cell r="J31" t="str">
            <v>－</v>
          </cell>
          <cell r="K31" t="str">
            <v>480</v>
          </cell>
          <cell r="L31" t="str">
            <v>－</v>
          </cell>
          <cell r="M31" t="str">
            <v>447</v>
          </cell>
          <cell r="N31" t="str">
            <v>－</v>
          </cell>
          <cell r="O31" t="str">
            <v>つくば市</v>
          </cell>
          <cell r="P31">
            <v>34425</v>
          </cell>
          <cell r="Q31" t="str">
            <v>(市長，副市長，教育長，議員)</v>
          </cell>
          <cell r="R31">
            <v>0</v>
          </cell>
        </row>
      </sheetData>
      <sheetData sheetId="7">
        <row r="14">
          <cell r="C14" t="str">
            <v>つくば市</v>
          </cell>
        </row>
      </sheetData>
      <sheetData sheetId="8"/>
      <sheetData sheetId="9">
        <row r="21">
          <cell r="B21" t="str">
            <v>つくば市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5">
          <cell r="E35" t="str">
            <v>石巻市</v>
          </cell>
        </row>
      </sheetData>
      <sheetData sheetId="2"/>
      <sheetData sheetId="3">
        <row r="22">
          <cell r="D22" t="str">
            <v>核兵器廃絶平和</v>
          </cell>
        </row>
      </sheetData>
      <sheetData sheetId="4">
        <row r="22">
          <cell r="E22" t="str">
            <v>はまぎく</v>
          </cell>
        </row>
      </sheetData>
      <sheetData sheetId="5">
        <row r="25">
          <cell r="D25">
            <v>25</v>
          </cell>
        </row>
      </sheetData>
      <sheetData sheetId="6">
        <row r="32">
          <cell r="C32" t="str">
            <v>963</v>
          </cell>
          <cell r="D32" t="str">
            <v>－</v>
          </cell>
          <cell r="E32" t="str">
            <v>778</v>
          </cell>
          <cell r="F32" t="str">
            <v>－</v>
          </cell>
          <cell r="G32" t="str">
            <v>710</v>
          </cell>
          <cell r="H32" t="str">
            <v>－</v>
          </cell>
          <cell r="I32" t="str">
            <v>541</v>
          </cell>
          <cell r="J32" t="str">
            <v>－</v>
          </cell>
          <cell r="K32" t="str">
            <v>504</v>
          </cell>
          <cell r="L32" t="str">
            <v>－</v>
          </cell>
          <cell r="M32" t="str">
            <v>470</v>
          </cell>
          <cell r="N32" t="str">
            <v>－</v>
          </cell>
          <cell r="O32" t="str">
            <v>ひたちなか市</v>
          </cell>
          <cell r="P32">
            <v>35065</v>
          </cell>
          <cell r="Q32" t="str">
            <v>(市長，副市長，教育長，議員)</v>
          </cell>
          <cell r="R32" t="str">
            <v>市長の期末手当30％，副市長及び教育長の期末手当20％の減額を実施中</v>
          </cell>
        </row>
      </sheetData>
      <sheetData sheetId="7"/>
      <sheetData sheetId="8"/>
      <sheetData sheetId="9">
        <row r="22">
          <cell r="B22" t="str">
            <v>ひたちなか市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6">
          <cell r="E26" t="str">
            <v>江蘇省塩城市</v>
          </cell>
        </row>
      </sheetData>
      <sheetData sheetId="3">
        <row r="23">
          <cell r="D23" t="str">
            <v>非核平和　ゆとり　環境　青色申告　福祉都市　交通安全　期限内完納 暴力追放　シートベルト着用　飲酒運転追放</v>
          </cell>
        </row>
      </sheetData>
      <sheetData sheetId="4">
        <row r="23">
          <cell r="E23" t="str">
            <v>はまなす</v>
          </cell>
        </row>
      </sheetData>
      <sheetData sheetId="5">
        <row r="26">
          <cell r="D26">
            <v>22</v>
          </cell>
        </row>
      </sheetData>
      <sheetData sheetId="6">
        <row r="33">
          <cell r="C33" t="str">
            <v>836</v>
          </cell>
          <cell r="D33" t="str">
            <v>－</v>
          </cell>
          <cell r="E33" t="str">
            <v>667</v>
          </cell>
          <cell r="F33" t="str">
            <v>－</v>
          </cell>
          <cell r="G33" t="str">
            <v>602</v>
          </cell>
          <cell r="H33" t="str">
            <v>－</v>
          </cell>
          <cell r="I33" t="str">
            <v>396</v>
          </cell>
          <cell r="J33" t="str">
            <v>－</v>
          </cell>
          <cell r="K33" t="str">
            <v>363</v>
          </cell>
          <cell r="L33" t="str">
            <v>－</v>
          </cell>
          <cell r="M33" t="str">
            <v>342</v>
          </cell>
          <cell r="N33" t="str">
            <v>－</v>
          </cell>
          <cell r="O33" t="str">
            <v>鹿嶋市</v>
          </cell>
          <cell r="P33">
            <v>37377</v>
          </cell>
          <cell r="Q33" t="str">
            <v>(市長，副市長，教育長)</v>
          </cell>
          <cell r="R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>
            <v>37742</v>
          </cell>
          <cell r="Q34" t="str">
            <v>(議員)</v>
          </cell>
          <cell r="R34" t="str">
            <v/>
          </cell>
        </row>
      </sheetData>
      <sheetData sheetId="7"/>
      <sheetData sheetId="8"/>
      <sheetData sheetId="9">
        <row r="23">
          <cell r="B23" t="str">
            <v>鹿嶋市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">
          <cell r="L3" t="str">
            <v>（平成29年４月１日現在）</v>
          </cell>
        </row>
      </sheetData>
      <sheetData sheetId="2">
        <row r="3">
          <cell r="J3" t="str">
            <v>（平成29年4月1日現在）</v>
          </cell>
        </row>
      </sheetData>
      <sheetData sheetId="3">
        <row r="3">
          <cell r="I3" t="str">
            <v>(平成29年4月1日現在)</v>
          </cell>
        </row>
      </sheetData>
      <sheetData sheetId="4">
        <row r="4">
          <cell r="G4" t="str">
            <v>　（平成29年4月1日現在）</v>
          </cell>
        </row>
      </sheetData>
      <sheetData sheetId="5">
        <row r="9">
          <cell r="D9">
            <v>28</v>
          </cell>
        </row>
      </sheetData>
      <sheetData sheetId="6">
        <row r="3">
          <cell r="K3" t="str">
            <v>（平成29年4月1日現在)(単位：千円）</v>
          </cell>
        </row>
        <row r="9">
          <cell r="C9" t="str">
            <v>1,075</v>
          </cell>
          <cell r="D9" t="str">
            <v>860</v>
          </cell>
          <cell r="E9" t="str">
            <v>885</v>
          </cell>
          <cell r="F9" t="str">
            <v>858.5</v>
          </cell>
          <cell r="G9" t="str">
            <v>775</v>
          </cell>
          <cell r="H9" t="str">
            <v>759.5</v>
          </cell>
          <cell r="I9" t="str">
            <v>700</v>
          </cell>
          <cell r="J9" t="str">
            <v>－</v>
          </cell>
          <cell r="K9" t="str">
            <v>630</v>
          </cell>
          <cell r="L9" t="str">
            <v>－</v>
          </cell>
          <cell r="M9" t="str">
            <v>590</v>
          </cell>
          <cell r="N9" t="str">
            <v>－</v>
          </cell>
          <cell r="O9" t="str">
            <v>水戸市</v>
          </cell>
          <cell r="P9">
            <v>35400</v>
          </cell>
          <cell r="Q9" t="str">
            <v>(市長，副市長，教育長)</v>
          </cell>
          <cell r="R9" t="str">
            <v>市長の期末手当は，減額後の給料月額により算出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>
            <v>0</v>
          </cell>
          <cell r="P10">
            <v>35886</v>
          </cell>
          <cell r="Q10" t="str">
            <v>(議員)</v>
          </cell>
          <cell r="R10" t="str">
            <v/>
          </cell>
        </row>
        <row r="12">
          <cell r="P12">
            <v>35156</v>
          </cell>
          <cell r="Q12" t="str">
            <v>(市長，副市長，教育長，議員)</v>
          </cell>
          <cell r="R12" t="str">
            <v>市長の期末手当は，減額後の給料月額により算出</v>
          </cell>
        </row>
        <row r="33">
          <cell r="C33" t="str">
            <v>836</v>
          </cell>
          <cell r="D33" t="str">
            <v>－</v>
          </cell>
          <cell r="E33" t="str">
            <v>667</v>
          </cell>
          <cell r="F33" t="str">
            <v>－</v>
          </cell>
          <cell r="G33" t="str">
            <v>602</v>
          </cell>
          <cell r="H33" t="str">
            <v>－</v>
          </cell>
          <cell r="I33" t="str">
            <v>396</v>
          </cell>
          <cell r="J33" t="str">
            <v>－</v>
          </cell>
          <cell r="K33" t="str">
            <v>363</v>
          </cell>
          <cell r="L33" t="str">
            <v>－</v>
          </cell>
          <cell r="M33" t="str">
            <v>342</v>
          </cell>
          <cell r="N33" t="str">
            <v>－</v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</row>
      </sheetData>
      <sheetData sheetId="7">
        <row r="3">
          <cell r="Q3" t="str">
            <v>（平成29年4月1日現在）</v>
          </cell>
        </row>
      </sheetData>
      <sheetData sheetId="8"/>
      <sheetData sheetId="9">
        <row r="4">
          <cell r="E4" t="str">
            <v>（平成29年4月1日現在）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24">
          <cell r="D24" t="str">
            <v>交通安全　青色申告　非核都市　男女共同参画都市　振替納税推進　廃棄物持ち込み反対 暴力追放　飲酒運転撲滅　健康都市</v>
          </cell>
        </row>
      </sheetData>
      <sheetData sheetId="4">
        <row r="24">
          <cell r="E24" t="str">
            <v>あやめ</v>
          </cell>
        </row>
      </sheetData>
      <sheetData sheetId="5">
        <row r="27">
          <cell r="D27">
            <v>16</v>
          </cell>
        </row>
      </sheetData>
      <sheetData sheetId="6">
        <row r="35">
          <cell r="C35" t="str">
            <v>784</v>
          </cell>
          <cell r="D35" t="str">
            <v>548.8</v>
          </cell>
          <cell r="E35" t="str">
            <v>608</v>
          </cell>
          <cell r="F35" t="str">
            <v>－</v>
          </cell>
          <cell r="G35" t="str">
            <v>550</v>
          </cell>
          <cell r="H35" t="str">
            <v>－</v>
          </cell>
          <cell r="I35" t="str">
            <v>327</v>
          </cell>
          <cell r="J35" t="str">
            <v>－</v>
          </cell>
          <cell r="K35" t="str">
            <v>279</v>
          </cell>
          <cell r="L35" t="str">
            <v>－</v>
          </cell>
          <cell r="M35" t="str">
            <v>259</v>
          </cell>
          <cell r="N35" t="str">
            <v>－</v>
          </cell>
          <cell r="O35" t="str">
            <v>潮来市</v>
          </cell>
          <cell r="P35">
            <v>34335</v>
          </cell>
          <cell r="Q35" t="str">
            <v>(市長，副市長，教育長)</v>
          </cell>
          <cell r="R35" t="str">
            <v>市長の期末手当は，減額後の給料月額により算出</v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>
            <v>36161</v>
          </cell>
          <cell r="Q36" t="str">
            <v>(議員)</v>
          </cell>
          <cell r="R36" t="str">
            <v/>
          </cell>
        </row>
      </sheetData>
      <sheetData sheetId="7"/>
      <sheetData sheetId="8"/>
      <sheetData sheetId="9">
        <row r="24">
          <cell r="B24" t="str">
            <v>潮来市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8">
          <cell r="E28" t="str">
            <v>バイエルン州マインブルク市</v>
          </cell>
        </row>
      </sheetData>
      <sheetData sheetId="3">
        <row r="25">
          <cell r="D25" t="str">
            <v>交通安全　青色申告　非核平和　明るくきれいな選挙推進の町　男女共同参画都市　暴力追放</v>
          </cell>
        </row>
      </sheetData>
      <sheetData sheetId="4">
        <row r="25">
          <cell r="E25" t="str">
            <v>山百合</v>
          </cell>
        </row>
      </sheetData>
      <sheetData sheetId="5">
        <row r="28">
          <cell r="D28">
            <v>20</v>
          </cell>
        </row>
      </sheetData>
      <sheetData sheetId="6">
        <row r="37">
          <cell r="C37" t="str">
            <v>800</v>
          </cell>
          <cell r="D37" t="str">
            <v>－</v>
          </cell>
          <cell r="E37" t="str">
            <v>646</v>
          </cell>
          <cell r="F37" t="str">
            <v>－</v>
          </cell>
          <cell r="G37" t="str">
            <v>604</v>
          </cell>
          <cell r="H37" t="str">
            <v>－</v>
          </cell>
          <cell r="I37" t="str">
            <v>430</v>
          </cell>
          <cell r="J37" t="str">
            <v>－</v>
          </cell>
          <cell r="K37" t="str">
            <v>397</v>
          </cell>
          <cell r="L37" t="str">
            <v>－</v>
          </cell>
          <cell r="M37" t="str">
            <v>367</v>
          </cell>
          <cell r="N37" t="str">
            <v>－</v>
          </cell>
          <cell r="O37" t="str">
            <v>守谷市</v>
          </cell>
          <cell r="P37">
            <v>37712</v>
          </cell>
          <cell r="Q37" t="str">
            <v>(市長，副市長，議員)</v>
          </cell>
          <cell r="R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P38">
            <v>42095</v>
          </cell>
          <cell r="Q38" t="str">
            <v>(教育長）</v>
          </cell>
          <cell r="R38" t="str">
            <v/>
          </cell>
        </row>
      </sheetData>
      <sheetData sheetId="7"/>
      <sheetData sheetId="8"/>
      <sheetData sheetId="9">
        <row r="25">
          <cell r="B25" t="str">
            <v>守谷市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7">
          <cell r="E37" t="str">
            <v>大館市</v>
          </cell>
        </row>
      </sheetData>
      <sheetData sheetId="2"/>
      <sheetData sheetId="3">
        <row r="26">
          <cell r="D26" t="str">
            <v>核兵器廃絶平和都市　環境にやさしいまち　福祉と健康のまち　覚せい剤等薬物乱用のないまち　租税完納推進のまち
ゆとりある安心・快適なまち　郷育立市宣言</v>
          </cell>
        </row>
      </sheetData>
      <sheetData sheetId="4">
        <row r="26">
          <cell r="E26" t="str">
            <v>ばら</v>
          </cell>
        </row>
      </sheetData>
      <sheetData sheetId="5">
        <row r="29">
          <cell r="D29">
            <v>20</v>
          </cell>
        </row>
      </sheetData>
      <sheetData sheetId="6">
        <row r="39">
          <cell r="C39">
            <v>820</v>
          </cell>
          <cell r="D39">
            <v>656</v>
          </cell>
          <cell r="E39">
            <v>643</v>
          </cell>
          <cell r="F39" t="str">
            <v>－</v>
          </cell>
          <cell r="G39">
            <v>600</v>
          </cell>
          <cell r="H39" t="str">
            <v>－</v>
          </cell>
          <cell r="I39">
            <v>410</v>
          </cell>
          <cell r="J39" t="str">
            <v>－</v>
          </cell>
          <cell r="K39">
            <v>370</v>
          </cell>
          <cell r="L39" t="str">
            <v>－</v>
          </cell>
          <cell r="M39" t="str">
            <v>350</v>
          </cell>
          <cell r="N39" t="str">
            <v>－</v>
          </cell>
          <cell r="O39" t="str">
            <v>常陸大宮市</v>
          </cell>
          <cell r="P39">
            <v>35521</v>
          </cell>
          <cell r="Q39" t="str">
            <v>(市長，副市長，教育長)</v>
          </cell>
          <cell r="R39" t="str">
            <v>市長の期末手当は，減額後の給料月額により算出</v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>
            <v>39356</v>
          </cell>
          <cell r="Q40" t="str">
            <v>(議員)</v>
          </cell>
          <cell r="R40" t="str">
            <v/>
          </cell>
        </row>
      </sheetData>
      <sheetData sheetId="7"/>
      <sheetData sheetId="8"/>
      <sheetData sheetId="9">
        <row r="26">
          <cell r="B26" t="str">
            <v>常陸大宮市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8">
          <cell r="E38" t="str">
            <v>横手市</v>
          </cell>
        </row>
      </sheetData>
      <sheetData sheetId="2">
        <row r="30">
          <cell r="E30" t="str">
            <v>テネシー州オークリッジ市</v>
          </cell>
        </row>
      </sheetData>
      <sheetData sheetId="3">
        <row r="27">
          <cell r="D27" t="str">
            <v>核兵器廃絶・平和市宣言　福祉の市宣言　青少年健全育成のまち宣言</v>
          </cell>
        </row>
      </sheetData>
      <sheetData sheetId="4">
        <row r="27">
          <cell r="E27" t="str">
            <v>ひまわり</v>
          </cell>
        </row>
      </sheetData>
      <sheetData sheetId="5">
        <row r="30">
          <cell r="D30">
            <v>18</v>
          </cell>
        </row>
      </sheetData>
      <sheetData sheetId="6">
        <row r="41">
          <cell r="C41" t="str">
            <v>841</v>
          </cell>
          <cell r="D41" t="str">
            <v>756</v>
          </cell>
          <cell r="E41" t="str">
            <v>650</v>
          </cell>
          <cell r="F41" t="str">
            <v>－</v>
          </cell>
          <cell r="G41" t="str">
            <v>604</v>
          </cell>
          <cell r="H41" t="str">
            <v>－</v>
          </cell>
          <cell r="I41" t="str">
            <v>464</v>
          </cell>
          <cell r="J41" t="str">
            <v>－</v>
          </cell>
          <cell r="K41" t="str">
            <v>413</v>
          </cell>
          <cell r="L41" t="str">
            <v>－</v>
          </cell>
          <cell r="M41" t="str">
            <v>395</v>
          </cell>
          <cell r="N41" t="str">
            <v>－</v>
          </cell>
          <cell r="O41" t="str">
            <v>那珂市</v>
          </cell>
          <cell r="P41">
            <v>35156</v>
          </cell>
          <cell r="Q41" t="str">
            <v>(市長，副市長，教育長，議員)</v>
          </cell>
          <cell r="R41" t="str">
            <v/>
          </cell>
        </row>
      </sheetData>
      <sheetData sheetId="7"/>
      <sheetData sheetId="8"/>
      <sheetData sheetId="9">
        <row r="27">
          <cell r="B27" t="str">
            <v>那珂市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9">
          <cell r="E39" t="str">
            <v>高梁市</v>
          </cell>
        </row>
      </sheetData>
      <sheetData sheetId="2"/>
      <sheetData sheetId="3">
        <row r="28">
          <cell r="D28" t="str">
            <v>非核平和都市宣言　男女共同参画都市宣言</v>
          </cell>
        </row>
      </sheetData>
      <sheetData sheetId="4">
        <row r="28">
          <cell r="E28" t="str">
            <v>なしのはな・コスモス</v>
          </cell>
        </row>
      </sheetData>
      <sheetData sheetId="5">
        <row r="31">
          <cell r="D31">
            <v>24</v>
          </cell>
        </row>
      </sheetData>
      <sheetData sheetId="6">
        <row r="42">
          <cell r="C42" t="str">
            <v>957</v>
          </cell>
          <cell r="D42" t="str">
            <v>813</v>
          </cell>
          <cell r="E42" t="str">
            <v>775</v>
          </cell>
          <cell r="F42" t="str">
            <v>697</v>
          </cell>
          <cell r="G42" t="str">
            <v>703</v>
          </cell>
          <cell r="H42" t="str">
            <v>632</v>
          </cell>
          <cell r="I42" t="str">
            <v>403</v>
          </cell>
          <cell r="J42" t="str">
            <v>－</v>
          </cell>
          <cell r="K42" t="str">
            <v>365</v>
          </cell>
          <cell r="L42" t="str">
            <v>－</v>
          </cell>
          <cell r="M42" t="str">
            <v>343</v>
          </cell>
          <cell r="N42" t="str">
            <v>－</v>
          </cell>
          <cell r="O42" t="str">
            <v>筑西市</v>
          </cell>
          <cell r="P42">
            <v>39934</v>
          </cell>
          <cell r="Q42" t="str">
            <v>(市長，副市長，教育長)</v>
          </cell>
          <cell r="R42" t="str">
            <v>市長，副市長及び教育長の期末手当は，減額後の給料月額により算出</v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P43">
            <v>42186</v>
          </cell>
          <cell r="Q43" t="str">
            <v>(議員)</v>
          </cell>
          <cell r="R43" t="str">
            <v/>
          </cell>
        </row>
      </sheetData>
      <sheetData sheetId="7"/>
      <sheetData sheetId="8"/>
      <sheetData sheetId="9">
        <row r="28">
          <cell r="B28" t="str">
            <v>筑西市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1">
          <cell r="E31" t="str">
            <v>アーカンソー州パインブラフ市</v>
          </cell>
        </row>
      </sheetData>
      <sheetData sheetId="3">
        <row r="29">
          <cell r="D29" t="str">
            <v>交通安全　スポーツ健康　非核平和　青色申告・期限内納税　環境　飲酒・暴走運転追放</v>
          </cell>
        </row>
      </sheetData>
      <sheetData sheetId="4">
        <row r="29">
          <cell r="E29" t="str">
            <v>チャノハナ</v>
          </cell>
        </row>
      </sheetData>
      <sheetData sheetId="5">
        <row r="32">
          <cell r="D32">
            <v>20</v>
          </cell>
        </row>
      </sheetData>
      <sheetData sheetId="6">
        <row r="44">
          <cell r="C44" t="str">
            <v>810</v>
          </cell>
          <cell r="D44" t="str">
            <v>729</v>
          </cell>
          <cell r="E44" t="str">
            <v>655</v>
          </cell>
          <cell r="F44" t="str">
            <v>－</v>
          </cell>
          <cell r="G44" t="str">
            <v>596</v>
          </cell>
          <cell r="H44" t="str">
            <v>－</v>
          </cell>
          <cell r="I44" t="str">
            <v>452</v>
          </cell>
          <cell r="J44" t="str">
            <v>－</v>
          </cell>
          <cell r="K44" t="str">
            <v>409</v>
          </cell>
          <cell r="L44" t="str">
            <v>－</v>
          </cell>
          <cell r="M44">
            <v>385</v>
          </cell>
          <cell r="N44" t="str">
            <v>－</v>
          </cell>
          <cell r="O44" t="str">
            <v>坂東市</v>
          </cell>
          <cell r="P44">
            <v>41381</v>
          </cell>
          <cell r="Q44" t="str">
            <v>(市長，副市長，教育長)</v>
          </cell>
          <cell r="R44" t="str">
            <v>市長の期末手当は，減額後の給料月額により算出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P45">
            <v>39073</v>
          </cell>
          <cell r="Q45" t="str">
            <v>(議員)</v>
          </cell>
          <cell r="R45" t="str">
            <v/>
          </cell>
        </row>
      </sheetData>
      <sheetData sheetId="7"/>
      <sheetData sheetId="8"/>
      <sheetData sheetId="9">
        <row r="29">
          <cell r="B29" t="str">
            <v>坂東市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3">
          <cell r="E33" t="str">
            <v>ブリティッシュコロンビア州サーモンアーム市</v>
          </cell>
        </row>
      </sheetData>
      <sheetData sheetId="3">
        <row r="30">
          <cell r="D30" t="str">
            <v>核兵器廃絶平和</v>
          </cell>
        </row>
      </sheetData>
      <sheetData sheetId="4">
        <row r="30">
          <cell r="E30" t="str">
            <v>きく</v>
          </cell>
        </row>
      </sheetData>
      <sheetData sheetId="5">
        <row r="33">
          <cell r="D33">
            <v>20</v>
          </cell>
        </row>
      </sheetData>
      <sheetData sheetId="6">
        <row r="46">
          <cell r="C46" t="str">
            <v>780</v>
          </cell>
          <cell r="D46" t="str">
            <v>624</v>
          </cell>
          <cell r="E46">
            <v>680</v>
          </cell>
          <cell r="F46" t="str">
            <v>591.6</v>
          </cell>
          <cell r="G46">
            <v>640</v>
          </cell>
          <cell r="H46" t="str">
            <v>576</v>
          </cell>
          <cell r="I46" t="str">
            <v>420</v>
          </cell>
          <cell r="J46" t="str">
            <v>－</v>
          </cell>
          <cell r="K46" t="str">
            <v>380</v>
          </cell>
          <cell r="L46" t="str">
            <v>－</v>
          </cell>
          <cell r="M46">
            <v>360</v>
          </cell>
          <cell r="N46" t="str">
            <v>－</v>
          </cell>
          <cell r="O46" t="str">
            <v>稲敷市</v>
          </cell>
          <cell r="P46">
            <v>38534</v>
          </cell>
          <cell r="Q46" t="str">
            <v>(市長)</v>
          </cell>
          <cell r="R46" t="str">
            <v>市長，副市長及び教育長の期末手当は，減額後の給料月額により算出</v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P47">
            <v>38433</v>
          </cell>
          <cell r="Q47" t="str">
            <v>(副市長，教育長)</v>
          </cell>
          <cell r="R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P48">
            <v>39173</v>
          </cell>
          <cell r="Q48" t="str">
            <v>(議員)</v>
          </cell>
          <cell r="R48" t="str">
            <v/>
          </cell>
        </row>
      </sheetData>
      <sheetData sheetId="7">
        <row r="12">
          <cell r="C12" t="str">
            <v>稲敷市</v>
          </cell>
        </row>
      </sheetData>
      <sheetData sheetId="8"/>
      <sheetData sheetId="9">
        <row r="30">
          <cell r="B30" t="str">
            <v>稲敷市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1">
          <cell r="D31" t="str">
            <v>交通安全　青色申告・納期内納税完納　青少年を覚せい剤等薬物乱用から守る街　飲酒運転根絶　非核脱原発　健康まちづくり宣言</v>
          </cell>
        </row>
      </sheetData>
      <sheetData sheetId="4">
        <row r="31">
          <cell r="E31" t="str">
            <v>あじさい</v>
          </cell>
        </row>
      </sheetData>
      <sheetData sheetId="5">
        <row r="34">
          <cell r="D34">
            <v>16</v>
          </cell>
        </row>
      </sheetData>
      <sheetData sheetId="6">
        <row r="49">
          <cell r="C49">
            <v>779</v>
          </cell>
          <cell r="D49" t="str">
            <v>－</v>
          </cell>
          <cell r="E49">
            <v>592</v>
          </cell>
          <cell r="F49" t="str">
            <v>－</v>
          </cell>
          <cell r="G49">
            <v>546</v>
          </cell>
          <cell r="H49" t="str">
            <v>－</v>
          </cell>
          <cell r="I49" t="str">
            <v>334</v>
          </cell>
          <cell r="J49" t="str">
            <v>－</v>
          </cell>
          <cell r="K49" t="str">
            <v>285</v>
          </cell>
          <cell r="L49" t="str">
            <v>－</v>
          </cell>
          <cell r="M49">
            <v>269</v>
          </cell>
          <cell r="N49" t="str">
            <v>－</v>
          </cell>
          <cell r="O49" t="str">
            <v>かすみがうら市</v>
          </cell>
          <cell r="P49">
            <v>38439</v>
          </cell>
          <cell r="Q49" t="str">
            <v>(市長，副市長，教育長，議員)</v>
          </cell>
          <cell r="R49" t="str">
            <v/>
          </cell>
        </row>
      </sheetData>
      <sheetData sheetId="7"/>
      <sheetData sheetId="8"/>
      <sheetData sheetId="9">
        <row r="31">
          <cell r="B31" t="str">
            <v>かすみがうら市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シリストラ市</v>
          </cell>
        </row>
      </sheetData>
      <sheetData sheetId="3">
        <row r="32">
          <cell r="D32" t="str">
            <v>非核平和</v>
          </cell>
        </row>
      </sheetData>
      <sheetData sheetId="4">
        <row r="32">
          <cell r="E32" t="str">
            <v>ヤマユリ</v>
          </cell>
        </row>
      </sheetData>
      <sheetData sheetId="5">
        <row r="35">
          <cell r="D35">
            <v>18</v>
          </cell>
        </row>
      </sheetData>
      <sheetData sheetId="6">
        <row r="50">
          <cell r="C50" t="str">
            <v>834</v>
          </cell>
          <cell r="D50" t="str">
            <v>－</v>
          </cell>
          <cell r="E50" t="str">
            <v>644</v>
          </cell>
          <cell r="F50" t="str">
            <v>－</v>
          </cell>
          <cell r="G50" t="str">
            <v>580</v>
          </cell>
          <cell r="H50" t="str">
            <v>－</v>
          </cell>
          <cell r="I50" t="str">
            <v>334</v>
          </cell>
          <cell r="J50" t="str">
            <v>－</v>
          </cell>
          <cell r="K50" t="str">
            <v>306</v>
          </cell>
          <cell r="L50" t="str">
            <v>－</v>
          </cell>
          <cell r="M50">
            <v>293</v>
          </cell>
          <cell r="N50" t="str">
            <v>－</v>
          </cell>
          <cell r="O50" t="str">
            <v>桜川市</v>
          </cell>
          <cell r="P50">
            <v>38626</v>
          </cell>
          <cell r="Q50" t="str">
            <v>(市長，副市長，教育長，議員)</v>
          </cell>
          <cell r="R50" t="str">
            <v/>
          </cell>
        </row>
      </sheetData>
      <sheetData sheetId="7"/>
      <sheetData sheetId="8"/>
      <sheetData sheetId="9">
        <row r="32">
          <cell r="B32" t="str">
            <v>桜川市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カリフォルニア州ユーリカ市</v>
          </cell>
        </row>
      </sheetData>
      <sheetData sheetId="3">
        <row r="33">
          <cell r="D33" t="str">
            <v>核兵器廃絶平和　ゆとり　交通安全　環境　福祉のまち　青色申告・納期内完納のまち　飲酒運転根絶　健康都市</v>
          </cell>
        </row>
      </sheetData>
      <sheetData sheetId="4">
        <row r="33">
          <cell r="E33" t="str">
            <v>センリョウ</v>
          </cell>
        </row>
      </sheetData>
      <sheetData sheetId="5">
        <row r="36">
          <cell r="D36">
            <v>23</v>
          </cell>
        </row>
      </sheetData>
      <sheetData sheetId="6">
        <row r="51">
          <cell r="C51" t="str">
            <v>880</v>
          </cell>
          <cell r="D51" t="str">
            <v>－</v>
          </cell>
          <cell r="E51" t="str">
            <v>700</v>
          </cell>
          <cell r="F51" t="str">
            <v>－</v>
          </cell>
          <cell r="G51" t="str">
            <v>640</v>
          </cell>
          <cell r="H51" t="str">
            <v>－</v>
          </cell>
          <cell r="I51" t="str">
            <v>460</v>
          </cell>
          <cell r="J51" t="str">
            <v>－</v>
          </cell>
          <cell r="K51" t="str">
            <v>410</v>
          </cell>
          <cell r="L51" t="str">
            <v>－</v>
          </cell>
          <cell r="M51">
            <v>390</v>
          </cell>
          <cell r="N51" t="str">
            <v>－</v>
          </cell>
          <cell r="O51" t="str">
            <v>神栖市</v>
          </cell>
          <cell r="P51">
            <v>42461</v>
          </cell>
          <cell r="Q51" t="str">
            <v>(市長，副市長，教育長，議員)</v>
          </cell>
          <cell r="R51" t="str">
            <v/>
          </cell>
        </row>
      </sheetData>
      <sheetData sheetId="7"/>
      <sheetData sheetId="8"/>
      <sheetData sheetId="9">
        <row r="33">
          <cell r="B33" t="str">
            <v>神栖市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8">
          <cell r="E8" t="str">
            <v>桐生市</v>
          </cell>
        </row>
      </sheetData>
      <sheetData sheetId="2">
        <row r="7">
          <cell r="E7" t="str">
            <v>アラバマ州バーミングハム市</v>
          </cell>
        </row>
      </sheetData>
      <sheetData sheetId="3">
        <row r="7">
          <cell r="D7" t="str">
            <v>交通安全　核兵器廃絶・平和　環境都市</v>
          </cell>
        </row>
      </sheetData>
      <sheetData sheetId="4">
        <row r="7">
          <cell r="E7" t="str">
            <v>サクラ</v>
          </cell>
        </row>
      </sheetData>
      <sheetData sheetId="5">
        <row r="10">
          <cell r="D10">
            <v>28</v>
          </cell>
        </row>
      </sheetData>
      <sheetData sheetId="6">
        <row r="11">
          <cell r="C11" t="str">
            <v>1,030</v>
          </cell>
          <cell r="D11" t="str">
            <v>957.9</v>
          </cell>
          <cell r="E11" t="str">
            <v>855</v>
          </cell>
          <cell r="F11" t="str">
            <v>820.8</v>
          </cell>
          <cell r="G11" t="str">
            <v>755</v>
          </cell>
          <cell r="H11" t="str">
            <v>739.9</v>
          </cell>
          <cell r="I11" t="str">
            <v>615</v>
          </cell>
          <cell r="J11" t="str">
            <v>－</v>
          </cell>
          <cell r="K11" t="str">
            <v>550</v>
          </cell>
          <cell r="L11" t="str">
            <v>－</v>
          </cell>
          <cell r="M11" t="str">
            <v>510</v>
          </cell>
          <cell r="N11" t="str">
            <v>－</v>
          </cell>
          <cell r="O11" t="str">
            <v>日立市</v>
          </cell>
          <cell r="P11">
            <v>35156</v>
          </cell>
          <cell r="Q11" t="str">
            <v>(市長，副市長，教育長，議員)</v>
          </cell>
          <cell r="R11" t="str">
            <v>市長，副市長及び教育長の期末手当は，減額後の給料月額により算出</v>
          </cell>
        </row>
      </sheetData>
      <sheetData sheetId="7"/>
      <sheetData sheetId="8"/>
      <sheetData sheetId="9">
        <row r="7">
          <cell r="B7" t="str">
            <v>日立市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4">
          <cell r="D34" t="str">
            <v>青色申告・期限内納税 　非核平和都市</v>
          </cell>
        </row>
      </sheetData>
      <sheetData sheetId="4">
        <row r="34">
          <cell r="E34" t="str">
            <v>ヤマユリ</v>
          </cell>
        </row>
      </sheetData>
      <sheetData sheetId="5">
        <row r="37">
          <cell r="D37">
            <v>20</v>
          </cell>
        </row>
      </sheetData>
      <sheetData sheetId="6">
        <row r="52">
          <cell r="C52" t="str">
            <v>775</v>
          </cell>
          <cell r="D52" t="str">
            <v>542.5</v>
          </cell>
          <cell r="E52" t="str">
            <v>598</v>
          </cell>
          <cell r="F52" t="str">
            <v>－</v>
          </cell>
          <cell r="G52" t="str">
            <v>546</v>
          </cell>
          <cell r="H52" t="str">
            <v>－</v>
          </cell>
          <cell r="I52" t="str">
            <v>315</v>
          </cell>
          <cell r="J52" t="str">
            <v>－</v>
          </cell>
          <cell r="K52" t="str">
            <v>265</v>
          </cell>
          <cell r="L52" t="str">
            <v>－</v>
          </cell>
          <cell r="M52" t="str">
            <v>249</v>
          </cell>
          <cell r="N52" t="str">
            <v>－</v>
          </cell>
          <cell r="O52" t="str">
            <v>行方市</v>
          </cell>
          <cell r="P52">
            <v>38597</v>
          </cell>
          <cell r="Q52" t="str">
            <v>(市長，副市長，教育長，議員)</v>
          </cell>
          <cell r="R52" t="str">
            <v>市長の給料30％の減額を実施中</v>
          </cell>
        </row>
      </sheetData>
      <sheetData sheetId="7"/>
      <sheetData sheetId="8"/>
      <sheetData sheetId="9">
        <row r="34">
          <cell r="B34" t="str">
            <v>行方市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5">
          <cell r="D35" t="str">
            <v>核兵器廃絶平和　交通安全　暴走族追放　飲酒運転撲滅　青色申告・期限内完納　廃棄物不法投棄撲滅</v>
          </cell>
        </row>
      </sheetData>
      <sheetData sheetId="4">
        <row r="35">
          <cell r="E35" t="str">
            <v>ヒマワリ</v>
          </cell>
        </row>
      </sheetData>
      <sheetData sheetId="5">
        <row r="38">
          <cell r="D38">
            <v>20</v>
          </cell>
        </row>
      </sheetData>
      <sheetData sheetId="6">
        <row r="53">
          <cell r="C53" t="str">
            <v>745</v>
          </cell>
          <cell r="D53" t="str">
            <v>－</v>
          </cell>
          <cell r="E53" t="str">
            <v>571</v>
          </cell>
          <cell r="F53" t="str">
            <v>－</v>
          </cell>
          <cell r="G53" t="str">
            <v>536</v>
          </cell>
          <cell r="H53" t="str">
            <v>－</v>
          </cell>
          <cell r="I53" t="str">
            <v>350</v>
          </cell>
          <cell r="J53" t="str">
            <v>－</v>
          </cell>
          <cell r="K53" t="str">
            <v>300</v>
          </cell>
          <cell r="L53" t="str">
            <v>－</v>
          </cell>
          <cell r="M53">
            <v>280</v>
          </cell>
          <cell r="N53" t="str">
            <v>－</v>
          </cell>
          <cell r="O53" t="str">
            <v>鉾田市</v>
          </cell>
          <cell r="P53">
            <v>38636</v>
          </cell>
          <cell r="Q53" t="str">
            <v>(市長，副市長，教育長，議員)</v>
          </cell>
          <cell r="R53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R55" t="str">
            <v/>
          </cell>
        </row>
      </sheetData>
      <sheetData sheetId="7"/>
      <sheetData sheetId="8"/>
      <sheetData sheetId="9">
        <row r="35">
          <cell r="B35" t="str">
            <v>鉾田市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0">
          <cell r="E40" t="str">
            <v>伊奈町</v>
          </cell>
        </row>
      </sheetData>
      <sheetData sheetId="2"/>
      <sheetData sheetId="3">
        <row r="36">
          <cell r="D36" t="str">
            <v>非核平和　青色申告・期限内納税推進　交通安全　暴走族追放　暴力追放　青少年を覚せい剤等薬物乱用から守る　男女共同参画</v>
          </cell>
        </row>
      </sheetData>
      <sheetData sheetId="4">
        <row r="36">
          <cell r="E36" t="str">
            <v>なのはな</v>
          </cell>
        </row>
      </sheetData>
      <sheetData sheetId="5">
        <row r="39">
          <cell r="D39">
            <v>18</v>
          </cell>
        </row>
      </sheetData>
      <sheetData sheetId="6">
        <row r="54">
          <cell r="C54" t="str">
            <v>741</v>
          </cell>
          <cell r="D54" t="str">
            <v>－</v>
          </cell>
          <cell r="E54" t="str">
            <v>578</v>
          </cell>
          <cell r="F54" t="str">
            <v>－</v>
          </cell>
          <cell r="G54" t="str">
            <v>540</v>
          </cell>
          <cell r="H54" t="str">
            <v>－</v>
          </cell>
          <cell r="I54" t="str">
            <v>392</v>
          </cell>
          <cell r="J54" t="str">
            <v>－</v>
          </cell>
          <cell r="K54" t="str">
            <v>352</v>
          </cell>
          <cell r="L54" t="str">
            <v>－</v>
          </cell>
          <cell r="M54">
            <v>331</v>
          </cell>
          <cell r="N54" t="str">
            <v>－</v>
          </cell>
          <cell r="O54" t="str">
            <v>つくばみらい市</v>
          </cell>
          <cell r="P54">
            <v>38803</v>
          </cell>
          <cell r="Q54" t="str">
            <v>(市長，副市長，教育長)</v>
          </cell>
          <cell r="R54" t="str">
            <v/>
          </cell>
        </row>
        <row r="55">
          <cell r="P55">
            <v>42095</v>
          </cell>
          <cell r="Q55" t="str">
            <v>(議員)</v>
          </cell>
        </row>
      </sheetData>
      <sheetData sheetId="7"/>
      <sheetData sheetId="8"/>
      <sheetData sheetId="9">
        <row r="36">
          <cell r="B36" t="str">
            <v>つくばみらい市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6">
          <cell r="E36" t="str">
            <v>カンザス州アビリン市</v>
          </cell>
        </row>
      </sheetData>
      <sheetData sheetId="3">
        <row r="37">
          <cell r="D37" t="str">
            <v>飲酒運転撲滅並びにシートベルト着用１００％推進　非核平和都市</v>
          </cell>
        </row>
      </sheetData>
      <sheetData sheetId="4">
        <row r="37">
          <cell r="E37" t="str">
            <v>コスモス</v>
          </cell>
        </row>
      </sheetData>
      <sheetData sheetId="5">
        <row r="40">
          <cell r="D40">
            <v>20</v>
          </cell>
        </row>
      </sheetData>
      <sheetData sheetId="6">
        <row r="56">
          <cell r="C56" t="str">
            <v>856</v>
          </cell>
          <cell r="D56" t="str">
            <v>－</v>
          </cell>
          <cell r="E56" t="str">
            <v>684</v>
          </cell>
          <cell r="F56" t="str">
            <v>－</v>
          </cell>
          <cell r="G56" t="str">
            <v>640</v>
          </cell>
          <cell r="H56" t="str">
            <v>－</v>
          </cell>
          <cell r="I56" t="str">
            <v>411</v>
          </cell>
          <cell r="J56" t="str">
            <v>－</v>
          </cell>
          <cell r="K56" t="str">
            <v>370</v>
          </cell>
          <cell r="L56" t="str">
            <v>－</v>
          </cell>
          <cell r="M56">
            <v>349</v>
          </cell>
          <cell r="N56" t="str">
            <v>－</v>
          </cell>
          <cell r="O56" t="str">
            <v>小美玉市</v>
          </cell>
          <cell r="P56">
            <v>38803</v>
          </cell>
          <cell r="Q56" t="str">
            <v>(市長，副市長，教育長)</v>
          </cell>
          <cell r="R56" t="str">
            <v/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42461</v>
          </cell>
          <cell r="Q57" t="str">
            <v>(議員)</v>
          </cell>
          <cell r="R57">
            <v>0</v>
          </cell>
        </row>
      </sheetData>
      <sheetData sheetId="7"/>
      <sheetData sheetId="8"/>
      <sheetData sheetId="9">
        <row r="37">
          <cell r="B37" t="str">
            <v>小美玉市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2">
          <cell r="E42" t="str">
            <v>玉村町</v>
          </cell>
        </row>
      </sheetData>
      <sheetData sheetId="2"/>
      <sheetData sheetId="3">
        <row r="38">
          <cell r="D38" t="str">
            <v>交通安全　青色申告　非核平和　安全・安心</v>
          </cell>
        </row>
      </sheetData>
      <sheetData sheetId="4">
        <row r="38">
          <cell r="E38" t="str">
            <v>桜</v>
          </cell>
        </row>
      </sheetData>
      <sheetData sheetId="5">
        <row r="41">
          <cell r="D41">
            <v>16</v>
          </cell>
        </row>
      </sheetData>
      <sheetData sheetId="6">
        <row r="57">
          <cell r="C57" t="str">
            <v>868</v>
          </cell>
          <cell r="D57" t="str">
            <v>824</v>
          </cell>
          <cell r="E57" t="str">
            <v>668</v>
          </cell>
          <cell r="F57" t="str">
            <v>634</v>
          </cell>
          <cell r="G57" t="str">
            <v>590</v>
          </cell>
          <cell r="H57" t="str">
            <v>560</v>
          </cell>
          <cell r="I57">
            <v>354</v>
          </cell>
          <cell r="J57" t="str">
            <v>－</v>
          </cell>
          <cell r="K57">
            <v>318</v>
          </cell>
          <cell r="L57" t="str">
            <v>－</v>
          </cell>
          <cell r="M57">
            <v>310</v>
          </cell>
          <cell r="N57" t="str">
            <v>－</v>
          </cell>
          <cell r="O57" t="str">
            <v>茨城町</v>
          </cell>
          <cell r="P57">
            <v>39264</v>
          </cell>
          <cell r="Q57" t="str">
            <v>(町長，副町長，教育長)</v>
          </cell>
          <cell r="R57" t="str">
            <v>町長，副町長及び教育長の給料月額の５％の減額を実施中(平成27年10月から平成31年3月まで)</v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>
            <v>35796</v>
          </cell>
          <cell r="Q58" t="str">
            <v>(議員)</v>
          </cell>
          <cell r="R58" t="str">
            <v/>
          </cell>
        </row>
      </sheetData>
      <sheetData sheetId="7"/>
      <sheetData sheetId="8"/>
      <sheetData sheetId="9">
        <row r="38">
          <cell r="B38" t="str">
            <v>茨城町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3">
          <cell r="E43" t="str">
            <v>榛東村</v>
          </cell>
        </row>
      </sheetData>
      <sheetData sheetId="2">
        <row r="37">
          <cell r="E37" t="str">
            <v>セーデルマンランド県ニーショーピン市</v>
          </cell>
        </row>
      </sheetData>
      <sheetData sheetId="3">
        <row r="39">
          <cell r="D39" t="str">
            <v>交通安全　暴走族追放　核兵器廃絶・平和都市　青色申告・期限内納付の町</v>
          </cell>
        </row>
      </sheetData>
      <sheetData sheetId="4">
        <row r="39">
          <cell r="E39" t="str">
            <v>つつじ</v>
          </cell>
        </row>
      </sheetData>
      <sheetData sheetId="5">
        <row r="42">
          <cell r="D42">
            <v>13</v>
          </cell>
        </row>
      </sheetData>
      <sheetData sheetId="6">
        <row r="59">
          <cell r="C59">
            <v>821</v>
          </cell>
          <cell r="D59" t="str">
            <v>－</v>
          </cell>
          <cell r="E59">
            <v>632</v>
          </cell>
          <cell r="F59" t="str">
            <v>－</v>
          </cell>
          <cell r="G59">
            <v>558</v>
          </cell>
          <cell r="H59" t="str">
            <v>－</v>
          </cell>
          <cell r="I59">
            <v>343</v>
          </cell>
          <cell r="J59" t="str">
            <v>－</v>
          </cell>
          <cell r="K59">
            <v>300</v>
          </cell>
          <cell r="L59" t="str">
            <v>－</v>
          </cell>
          <cell r="M59">
            <v>275</v>
          </cell>
          <cell r="N59" t="str">
            <v>－</v>
          </cell>
          <cell r="O59" t="str">
            <v>大洗町</v>
          </cell>
          <cell r="P59">
            <v>42736</v>
          </cell>
          <cell r="Q59" t="str">
            <v>(町長，副町長，教育長)</v>
          </cell>
          <cell r="R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>
            <v>37622</v>
          </cell>
          <cell r="Q60" t="str">
            <v>(議員)</v>
          </cell>
          <cell r="R60" t="str">
            <v/>
          </cell>
        </row>
      </sheetData>
      <sheetData sheetId="7"/>
      <sheetData sheetId="8"/>
      <sheetData sheetId="9">
        <row r="39">
          <cell r="B39" t="str">
            <v>大洗町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0">
          <cell r="D40" t="str">
            <v>非核平和</v>
          </cell>
        </row>
      </sheetData>
      <sheetData sheetId="4">
        <row r="40">
          <cell r="E40" t="str">
            <v>山ゆり</v>
          </cell>
        </row>
      </sheetData>
      <sheetData sheetId="5">
        <row r="43">
          <cell r="D43">
            <v>16</v>
          </cell>
        </row>
      </sheetData>
      <sheetData sheetId="6">
        <row r="61">
          <cell r="C61">
            <v>821</v>
          </cell>
          <cell r="D61">
            <v>779</v>
          </cell>
          <cell r="E61">
            <v>632</v>
          </cell>
          <cell r="F61">
            <v>613</v>
          </cell>
          <cell r="G61">
            <v>558</v>
          </cell>
          <cell r="H61">
            <v>541</v>
          </cell>
          <cell r="I61">
            <v>335</v>
          </cell>
          <cell r="J61" t="str">
            <v>－</v>
          </cell>
          <cell r="K61">
            <v>293</v>
          </cell>
          <cell r="L61" t="str">
            <v>－</v>
          </cell>
          <cell r="M61">
            <v>268</v>
          </cell>
          <cell r="N61" t="str">
            <v>－</v>
          </cell>
          <cell r="O61" t="str">
            <v>城里町</v>
          </cell>
          <cell r="P61">
            <v>38384</v>
          </cell>
          <cell r="Q61" t="str">
            <v>(町長，副町長，議長)</v>
          </cell>
          <cell r="R61" t="str">
            <v>町長，副町長及び教育長の期末手当は，減額後の給料月額により算出</v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>
            <v>42826</v>
          </cell>
          <cell r="Q62" t="str">
            <v>(教育長)</v>
          </cell>
          <cell r="R62" t="str">
            <v/>
          </cell>
        </row>
      </sheetData>
      <sheetData sheetId="7"/>
      <sheetData sheetId="8"/>
      <sheetData sheetId="9">
        <row r="40">
          <cell r="B40" t="str">
            <v>城里町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8">
          <cell r="E38" t="str">
            <v>アイダホ州アイダホフォールズ市</v>
          </cell>
        </row>
      </sheetData>
      <sheetData sheetId="3">
        <row r="41">
          <cell r="D41" t="str">
            <v>交通安全　原子力平和利用推進核兵器廃絶　のびのびと正しく瞳かがやく青少年を育てるまち</v>
          </cell>
        </row>
      </sheetData>
      <sheetData sheetId="4">
        <row r="41">
          <cell r="E41" t="str">
            <v>スカシユリ</v>
          </cell>
        </row>
      </sheetData>
      <sheetData sheetId="5">
        <row r="44">
          <cell r="D44">
            <v>20</v>
          </cell>
        </row>
      </sheetData>
      <sheetData sheetId="6">
        <row r="63">
          <cell r="C63" t="str">
            <v>850</v>
          </cell>
          <cell r="D63" t="str">
            <v>－</v>
          </cell>
          <cell r="E63" t="str">
            <v>658</v>
          </cell>
          <cell r="F63" t="str">
            <v>－</v>
          </cell>
          <cell r="G63" t="str">
            <v>616</v>
          </cell>
          <cell r="H63" t="str">
            <v>－</v>
          </cell>
          <cell r="I63" t="str">
            <v>430</v>
          </cell>
          <cell r="J63" t="str">
            <v>－</v>
          </cell>
          <cell r="K63" t="str">
            <v>388</v>
          </cell>
          <cell r="L63" t="str">
            <v>－</v>
          </cell>
          <cell r="M63">
            <v>367</v>
          </cell>
          <cell r="N63" t="str">
            <v>－</v>
          </cell>
          <cell r="O63" t="str">
            <v>東海村</v>
          </cell>
          <cell r="P63">
            <v>35431</v>
          </cell>
          <cell r="Q63" t="str">
            <v>(村長，副村長，教育長，議員)</v>
          </cell>
          <cell r="R63" t="str">
            <v/>
          </cell>
        </row>
      </sheetData>
      <sheetData sheetId="7"/>
      <sheetData sheetId="8"/>
      <sheetData sheetId="9">
        <row r="41">
          <cell r="B41" t="str">
            <v>東海村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9">
          <cell r="E49" t="str">
            <v>秋田市</v>
          </cell>
        </row>
      </sheetData>
      <sheetData sheetId="2"/>
      <sheetData sheetId="3">
        <row r="42">
          <cell r="D42" t="str">
            <v>交通安全　青色申告　非核平和　暴走族追放　ゆとり　明るく正しい選挙　少年を覚せい剤等薬物乱用から守る街　読書のまち</v>
          </cell>
        </row>
      </sheetData>
      <sheetData sheetId="4">
        <row r="42">
          <cell r="E42" t="str">
            <v>茶</v>
          </cell>
        </row>
      </sheetData>
      <sheetData sheetId="5">
        <row r="45">
          <cell r="D45">
            <v>15</v>
          </cell>
        </row>
      </sheetData>
      <sheetData sheetId="6">
        <row r="64">
          <cell r="C64" t="str">
            <v>690</v>
          </cell>
          <cell r="D64" t="str">
            <v>621</v>
          </cell>
          <cell r="E64" t="str">
            <v>540</v>
          </cell>
          <cell r="F64" t="str">
            <v>486</v>
          </cell>
          <cell r="G64" t="str">
            <v>500</v>
          </cell>
          <cell r="H64" t="str">
            <v>450</v>
          </cell>
          <cell r="I64">
            <v>300</v>
          </cell>
          <cell r="J64" t="str">
            <v>－</v>
          </cell>
          <cell r="K64">
            <v>270</v>
          </cell>
          <cell r="L64" t="str">
            <v>－</v>
          </cell>
          <cell r="M64">
            <v>250</v>
          </cell>
          <cell r="N64" t="str">
            <v>－</v>
          </cell>
          <cell r="O64" t="str">
            <v>大子町</v>
          </cell>
          <cell r="P64">
            <v>39114</v>
          </cell>
          <cell r="Q64" t="str">
            <v>(町長)</v>
          </cell>
          <cell r="R64" t="str">
            <v>町長の期末手当は，減額後の給料月額により算出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33786</v>
          </cell>
          <cell r="Q65" t="str">
            <v>(副町長，教育長）</v>
          </cell>
          <cell r="R65" t="str">
            <v>平成19年2月1日から平成29年1月31日まで副町長，教育長給料10％減額適用</v>
          </cell>
        </row>
        <row r="66">
          <cell r="P66">
            <v>33786</v>
          </cell>
          <cell r="Q66" t="str">
            <v>(議員)</v>
          </cell>
          <cell r="R66" t="str">
            <v/>
          </cell>
        </row>
      </sheetData>
      <sheetData sheetId="7"/>
      <sheetData sheetId="8"/>
      <sheetData sheetId="9">
        <row r="42">
          <cell r="B42" t="str">
            <v>大子町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9">
          <cell r="E39" t="str">
            <v>広西壮族自治区桂林市臨桂県</v>
          </cell>
        </row>
      </sheetData>
      <sheetData sheetId="3">
        <row r="43">
          <cell r="D43" t="str">
            <v>交通安全　非核平和　男女共同参画</v>
          </cell>
        </row>
      </sheetData>
      <sheetData sheetId="4">
        <row r="43">
          <cell r="E43" t="str">
            <v>やまゆり</v>
          </cell>
        </row>
      </sheetData>
      <sheetData sheetId="5">
        <row r="46">
          <cell r="D46">
            <v>14</v>
          </cell>
        </row>
      </sheetData>
      <sheetData sheetId="6">
        <row r="66">
          <cell r="C66" t="str">
            <v>666</v>
          </cell>
          <cell r="D66" t="str">
            <v>－</v>
          </cell>
          <cell r="E66" t="str">
            <v>546</v>
          </cell>
          <cell r="F66" t="str">
            <v>－</v>
          </cell>
          <cell r="G66" t="str">
            <v>596</v>
          </cell>
          <cell r="H66" t="str">
            <v>－</v>
          </cell>
          <cell r="I66" t="str">
            <v>326</v>
          </cell>
          <cell r="J66" t="str">
            <v>－</v>
          </cell>
          <cell r="K66" t="str">
            <v>296</v>
          </cell>
          <cell r="L66" t="str">
            <v>－</v>
          </cell>
          <cell r="M66" t="str">
            <v>286</v>
          </cell>
          <cell r="N66" t="str">
            <v>－</v>
          </cell>
          <cell r="O66" t="str">
            <v>美浦村</v>
          </cell>
          <cell r="P66">
            <v>38534</v>
          </cell>
          <cell r="Q66" t="str">
            <v>(村長，副村長，議員)</v>
          </cell>
          <cell r="R66" t="str">
            <v/>
          </cell>
        </row>
        <row r="67">
          <cell r="P67">
            <v>42461</v>
          </cell>
          <cell r="Q67" t="str">
            <v>(教育長）</v>
          </cell>
          <cell r="R67" t="str">
            <v/>
          </cell>
        </row>
      </sheetData>
      <sheetData sheetId="7"/>
      <sheetData sheetId="8"/>
      <sheetData sheetId="9">
        <row r="43">
          <cell r="B43" t="str">
            <v>美浦村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0">
          <cell r="E10" t="str">
            <v>天童市</v>
          </cell>
        </row>
      </sheetData>
      <sheetData sheetId="2">
        <row r="9">
          <cell r="E9" t="str">
            <v>フリードリッヒスハーフェン市</v>
          </cell>
        </row>
      </sheetData>
      <sheetData sheetId="3">
        <row r="8">
          <cell r="D8" t="str">
            <v>交通安全　非核平和　ゆとり　環境　青色申告・納期内納税完納　青少年を覚せい剤等薬物乱用から守る街　安心で安全なまちづくり
男女共同参画都市　市税滞納一掃</v>
          </cell>
        </row>
      </sheetData>
      <sheetData sheetId="4">
        <row r="8">
          <cell r="E8" t="str">
            <v>サクラ</v>
          </cell>
        </row>
      </sheetData>
      <sheetData sheetId="5">
        <row r="11">
          <cell r="D11">
            <v>28</v>
          </cell>
        </row>
      </sheetData>
      <sheetData sheetId="6">
        <row r="12">
          <cell r="C12" t="str">
            <v>968</v>
          </cell>
          <cell r="D12" t="str">
            <v>677.6</v>
          </cell>
          <cell r="E12" t="str">
            <v>790</v>
          </cell>
          <cell r="F12" t="str">
            <v>－</v>
          </cell>
          <cell r="G12" t="str">
            <v>710</v>
          </cell>
          <cell r="H12" t="str">
            <v>－</v>
          </cell>
          <cell r="I12" t="str">
            <v>570</v>
          </cell>
          <cell r="J12" t="str">
            <v>－</v>
          </cell>
          <cell r="K12" t="str">
            <v>500</v>
          </cell>
          <cell r="L12" t="str">
            <v>－</v>
          </cell>
          <cell r="M12" t="str">
            <v>467</v>
          </cell>
          <cell r="N12" t="str">
            <v>－</v>
          </cell>
          <cell r="O12" t="str">
            <v>土浦市</v>
          </cell>
          <cell r="P12">
            <v>35156</v>
          </cell>
          <cell r="Q12" t="str">
            <v>(市長，副市長，教育長，議員)</v>
          </cell>
          <cell r="R12" t="str">
            <v>市長の期末手当は，減額後の給料月額により算出</v>
          </cell>
        </row>
      </sheetData>
      <sheetData sheetId="7"/>
      <sheetData sheetId="8"/>
      <sheetData sheetId="9">
        <row r="8">
          <cell r="B8" t="str">
            <v>土浦市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40">
          <cell r="E40" t="str">
            <v>ウィスコンシン州スーぺリア市</v>
          </cell>
        </row>
      </sheetData>
      <sheetData sheetId="3">
        <row r="44">
          <cell r="D44" t="str">
            <v>非核平和　暴走族追放　飲酒運転追放ならびにシートベルト・チャイルドシート着用促進　青少年を覚醒剤等薬物乱用から守る街　　男女共同参画　いきいき学びの町</v>
          </cell>
        </row>
      </sheetData>
      <sheetData sheetId="4">
        <row r="44">
          <cell r="E44" t="str">
            <v>キク</v>
          </cell>
        </row>
      </sheetData>
      <sheetData sheetId="5">
        <row r="47">
          <cell r="D47">
            <v>18</v>
          </cell>
        </row>
      </sheetData>
      <sheetData sheetId="6"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R67" t="str">
            <v/>
          </cell>
        </row>
        <row r="68">
          <cell r="C68" t="str">
            <v>722</v>
          </cell>
          <cell r="D68" t="str">
            <v>－</v>
          </cell>
          <cell r="E68" t="str">
            <v>585</v>
          </cell>
          <cell r="F68" t="str">
            <v>－</v>
          </cell>
          <cell r="G68" t="str">
            <v>531</v>
          </cell>
          <cell r="H68" t="str">
            <v>－</v>
          </cell>
          <cell r="I68" t="str">
            <v>369</v>
          </cell>
          <cell r="J68" t="str">
            <v>－</v>
          </cell>
          <cell r="K68" t="str">
            <v>330</v>
          </cell>
          <cell r="L68" t="str">
            <v>－</v>
          </cell>
          <cell r="M68">
            <v>313</v>
          </cell>
          <cell r="N68" t="str">
            <v>－</v>
          </cell>
          <cell r="O68" t="str">
            <v>阿見町</v>
          </cell>
          <cell r="P68">
            <v>38534</v>
          </cell>
          <cell r="Q68" t="str">
            <v>(町長，副町長，教育長)</v>
          </cell>
          <cell r="R68" t="str">
            <v/>
          </cell>
        </row>
        <row r="69">
          <cell r="P69">
            <v>38261</v>
          </cell>
          <cell r="Q69" t="str">
            <v>(議員)</v>
          </cell>
        </row>
      </sheetData>
      <sheetData sheetId="7"/>
      <sheetData sheetId="8"/>
      <sheetData sheetId="9">
        <row r="44">
          <cell r="B44" t="str">
            <v>阿見町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5">
          <cell r="D45" t="str">
            <v>青色申告</v>
          </cell>
        </row>
      </sheetData>
      <sheetData sheetId="4">
        <row r="45">
          <cell r="E45" t="str">
            <v>あじさい</v>
          </cell>
        </row>
      </sheetData>
      <sheetData sheetId="5">
        <row r="48">
          <cell r="D48">
            <v>12</v>
          </cell>
        </row>
      </sheetData>
      <sheetData sheetId="6"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R69" t="str">
            <v/>
          </cell>
        </row>
        <row r="70">
          <cell r="C70" t="str">
            <v>612</v>
          </cell>
          <cell r="D70" t="str">
            <v>－</v>
          </cell>
          <cell r="E70" t="str">
            <v>532</v>
          </cell>
          <cell r="F70" t="str">
            <v>－</v>
          </cell>
          <cell r="G70" t="str">
            <v>475</v>
          </cell>
          <cell r="H70" t="str">
            <v>－</v>
          </cell>
          <cell r="I70" t="str">
            <v>300</v>
          </cell>
          <cell r="J70" t="str">
            <v>－</v>
          </cell>
          <cell r="K70" t="str">
            <v>270</v>
          </cell>
          <cell r="L70" t="str">
            <v>－</v>
          </cell>
          <cell r="M70">
            <v>260</v>
          </cell>
          <cell r="N70" t="str">
            <v>－</v>
          </cell>
          <cell r="O70" t="str">
            <v>河内町</v>
          </cell>
          <cell r="P70">
            <v>38169</v>
          </cell>
          <cell r="Q70" t="str">
            <v>(町長，副町長，教育長)</v>
          </cell>
          <cell r="R70" t="str">
            <v/>
          </cell>
        </row>
        <row r="71">
          <cell r="P71">
            <v>38626</v>
          </cell>
          <cell r="Q71" t="str">
            <v>(議員)</v>
          </cell>
        </row>
      </sheetData>
      <sheetData sheetId="7"/>
      <sheetData sheetId="8"/>
      <sheetData sheetId="9">
        <row r="45">
          <cell r="B45" t="str">
            <v>河内町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6">
          <cell r="D46" t="str">
            <v>交通安全　暴走族追放　青少年無煙の町</v>
          </cell>
        </row>
      </sheetData>
      <sheetData sheetId="4">
        <row r="46">
          <cell r="E46" t="str">
            <v>菊</v>
          </cell>
        </row>
      </sheetData>
      <sheetData sheetId="5">
        <row r="49">
          <cell r="D49">
            <v>14</v>
          </cell>
        </row>
      </sheetData>
      <sheetData sheetId="6">
        <row r="72">
          <cell r="C72" t="str">
            <v>800</v>
          </cell>
          <cell r="D72" t="str">
            <v>－</v>
          </cell>
          <cell r="E72" t="str">
            <v>603</v>
          </cell>
          <cell r="F72" t="str">
            <v>－</v>
          </cell>
          <cell r="G72" t="str">
            <v>572</v>
          </cell>
          <cell r="H72" t="str">
            <v>－</v>
          </cell>
          <cell r="I72">
            <v>356</v>
          </cell>
          <cell r="J72" t="str">
            <v>－</v>
          </cell>
          <cell r="K72">
            <v>312</v>
          </cell>
          <cell r="L72" t="str">
            <v>－</v>
          </cell>
          <cell r="M72">
            <v>295</v>
          </cell>
          <cell r="N72" t="str">
            <v>－</v>
          </cell>
          <cell r="O72" t="str">
            <v>八千代町</v>
          </cell>
          <cell r="P72">
            <v>40634</v>
          </cell>
          <cell r="Q72" t="str">
            <v>(町長，副町長，教育長)</v>
          </cell>
          <cell r="R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>
            <v>42826</v>
          </cell>
          <cell r="Q73" t="str">
            <v>(議員)</v>
          </cell>
          <cell r="R73" t="str">
            <v/>
          </cell>
        </row>
      </sheetData>
      <sheetData sheetId="7"/>
      <sheetData sheetId="8"/>
      <sheetData sheetId="9">
        <row r="46">
          <cell r="B46" t="str">
            <v>八千代町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7">
          <cell r="D47" t="str">
            <v>交通安全　青色申告　振替納税推進　非核平和</v>
          </cell>
        </row>
      </sheetData>
      <sheetData sheetId="4">
        <row r="47">
          <cell r="E47" t="str">
            <v>ばら</v>
          </cell>
        </row>
      </sheetData>
      <sheetData sheetId="5">
        <row r="50">
          <cell r="D50">
            <v>10</v>
          </cell>
        </row>
      </sheetData>
      <sheetData sheetId="6">
        <row r="74">
          <cell r="C74" t="str">
            <v>798</v>
          </cell>
          <cell r="D74" t="str">
            <v>718</v>
          </cell>
          <cell r="E74" t="str">
            <v>622</v>
          </cell>
          <cell r="F74" t="str">
            <v>－</v>
          </cell>
          <cell r="G74" t="str">
            <v>570</v>
          </cell>
          <cell r="H74" t="str">
            <v>541</v>
          </cell>
          <cell r="I74" t="str">
            <v>355</v>
          </cell>
          <cell r="J74" t="str">
            <v>－</v>
          </cell>
          <cell r="K74" t="str">
            <v>316</v>
          </cell>
          <cell r="L74" t="str">
            <v>－</v>
          </cell>
          <cell r="M74">
            <v>301</v>
          </cell>
          <cell r="N74" t="str">
            <v>－</v>
          </cell>
          <cell r="O74" t="str">
            <v>五霞町</v>
          </cell>
          <cell r="P74">
            <v>38687</v>
          </cell>
          <cell r="Q74" t="str">
            <v>(町長，副町長,教育長）</v>
          </cell>
          <cell r="R74" t="str">
            <v>町長，教育長の期末手当は，減額後の給料月額により算出</v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>
            <v>35156</v>
          </cell>
          <cell r="Q75" t="str">
            <v>(議員)</v>
          </cell>
          <cell r="R75" t="str">
            <v/>
          </cell>
        </row>
      </sheetData>
      <sheetData sheetId="7"/>
      <sheetData sheetId="8"/>
      <sheetData sheetId="9">
        <row r="47">
          <cell r="B47" t="str">
            <v>五霞町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50">
          <cell r="E50" t="str">
            <v>みやき町</v>
          </cell>
        </row>
      </sheetData>
      <sheetData sheetId="2"/>
      <sheetData sheetId="3">
        <row r="48">
          <cell r="D48" t="str">
            <v>暴走族追放　シートベルト着用　飲酒暴走運転追放　非核都市　環境　コメ自由化反対　青色申告　期限内納税</v>
          </cell>
        </row>
      </sheetData>
      <sheetData sheetId="4">
        <row r="48">
          <cell r="E48" t="str">
            <v>カンナ</v>
          </cell>
        </row>
      </sheetData>
      <sheetData sheetId="5">
        <row r="51">
          <cell r="D51">
            <v>14</v>
          </cell>
        </row>
      </sheetData>
      <sheetData sheetId="6">
        <row r="76">
          <cell r="C76" t="str">
            <v>816</v>
          </cell>
          <cell r="D76" t="str">
            <v>718.08</v>
          </cell>
          <cell r="E76" t="str">
            <v>641</v>
          </cell>
          <cell r="F76" t="str">
            <v>608.95</v>
          </cell>
          <cell r="G76" t="str">
            <v>576</v>
          </cell>
          <cell r="H76" t="str">
            <v>547.2</v>
          </cell>
          <cell r="I76" t="str">
            <v>367</v>
          </cell>
          <cell r="J76" t="str">
            <v>322</v>
          </cell>
          <cell r="K76" t="str">
            <v>335</v>
          </cell>
          <cell r="L76" t="str">
            <v>294</v>
          </cell>
          <cell r="M76" t="str">
            <v>318</v>
          </cell>
          <cell r="N76" t="str">
            <v>279</v>
          </cell>
          <cell r="O76" t="str">
            <v>境町</v>
          </cell>
          <cell r="P76">
            <v>42095</v>
          </cell>
          <cell r="Q76" t="str">
            <v>(町長，副町長，教育長，議員)</v>
          </cell>
          <cell r="R76" t="str">
            <v>町長，教育長，及び議員の期末手当は，減額後の給料月額により算出</v>
          </cell>
        </row>
      </sheetData>
      <sheetData sheetId="7"/>
      <sheetData sheetId="8"/>
      <sheetData sheetId="9">
        <row r="48">
          <cell r="B48" t="str">
            <v>境町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9">
          <cell r="D49" t="str">
            <v>交通安全　暴走族追放　飲酒運転撲滅　非核平和都市</v>
          </cell>
        </row>
      </sheetData>
      <sheetData sheetId="4">
        <row r="49">
          <cell r="E49" t="str">
            <v>カンナ</v>
          </cell>
        </row>
      </sheetData>
      <sheetData sheetId="5">
        <row r="52">
          <cell r="D52">
            <v>12</v>
          </cell>
        </row>
      </sheetData>
      <sheetData sheetId="6">
        <row r="77">
          <cell r="C77" t="str">
            <v>665</v>
          </cell>
          <cell r="D77" t="str">
            <v>532</v>
          </cell>
          <cell r="E77" t="str">
            <v>－</v>
          </cell>
          <cell r="F77" t="str">
            <v>－</v>
          </cell>
          <cell r="G77">
            <v>521</v>
          </cell>
          <cell r="H77">
            <v>468.9</v>
          </cell>
          <cell r="I77" t="str">
            <v>320</v>
          </cell>
          <cell r="J77" t="str">
            <v>300</v>
          </cell>
          <cell r="K77" t="str">
            <v>280</v>
          </cell>
          <cell r="L77" t="str">
            <v>260</v>
          </cell>
          <cell r="M77" t="str">
            <v>270</v>
          </cell>
          <cell r="N77" t="str">
            <v>250</v>
          </cell>
          <cell r="O77" t="str">
            <v>利根町</v>
          </cell>
          <cell r="P77">
            <v>39173</v>
          </cell>
          <cell r="Q77" t="str">
            <v>(町長，教育長)</v>
          </cell>
          <cell r="R77" t="str">
            <v>町長，教育長，及び議員の期末手当は，減額後の給料月額により算出</v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>
            <v>38808</v>
          </cell>
          <cell r="Q78" t="str">
            <v>(議員)</v>
          </cell>
          <cell r="R78" t="str">
            <v/>
          </cell>
        </row>
      </sheetData>
      <sheetData sheetId="7"/>
      <sheetData sheetId="8"/>
      <sheetData sheetId="9">
        <row r="49">
          <cell r="B49" t="str">
            <v>利根町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1">
          <cell r="E11" t="str">
            <v>さくら市</v>
          </cell>
        </row>
      </sheetData>
      <sheetData sheetId="2">
        <row r="11">
          <cell r="E11" t="str">
            <v>河北省三河市</v>
          </cell>
        </row>
      </sheetData>
      <sheetData sheetId="3">
        <row r="9">
          <cell r="D9" t="str">
            <v>男女共同参画都市  交通安全都市　非核平和都市　関東ドマンナカ宣言</v>
          </cell>
        </row>
      </sheetData>
      <sheetData sheetId="4">
        <row r="9">
          <cell r="E9" t="str">
            <v>ハナモモ</v>
          </cell>
        </row>
      </sheetData>
      <sheetData sheetId="5">
        <row r="12">
          <cell r="D12">
            <v>24</v>
          </cell>
        </row>
      </sheetData>
      <sheetData sheetId="6">
        <row r="13">
          <cell r="C13">
            <v>970</v>
          </cell>
          <cell r="D13" t="str">
            <v>－</v>
          </cell>
          <cell r="E13">
            <v>770</v>
          </cell>
          <cell r="F13" t="str">
            <v>－</v>
          </cell>
          <cell r="G13">
            <v>670</v>
          </cell>
          <cell r="H13" t="str">
            <v>－</v>
          </cell>
          <cell r="I13">
            <v>500</v>
          </cell>
          <cell r="J13" t="str">
            <v>－</v>
          </cell>
          <cell r="K13">
            <v>450</v>
          </cell>
          <cell r="L13" t="str">
            <v>－</v>
          </cell>
          <cell r="M13">
            <v>400</v>
          </cell>
          <cell r="N13" t="str">
            <v>－</v>
          </cell>
          <cell r="O13" t="str">
            <v>古河市</v>
          </cell>
          <cell r="P13">
            <v>40118</v>
          </cell>
          <cell r="Q13" t="str">
            <v>(市長，副市長，教育長)</v>
          </cell>
          <cell r="R13">
            <v>0</v>
          </cell>
        </row>
      </sheetData>
      <sheetData sheetId="7"/>
      <sheetData sheetId="8"/>
      <sheetData sheetId="9">
        <row r="9">
          <cell r="B9" t="str">
            <v>古河市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0">
          <cell r="D10" t="str">
            <v>核兵器廃絶平和　</v>
          </cell>
        </row>
      </sheetData>
      <sheetData sheetId="4">
        <row r="10">
          <cell r="E10" t="str">
            <v>ゆり</v>
          </cell>
        </row>
      </sheetData>
      <sheetData sheetId="5">
        <row r="13">
          <cell r="D13">
            <v>22</v>
          </cell>
        </row>
      </sheetData>
      <sheetData sheetId="6">
        <row r="14">
          <cell r="C14" t="str">
            <v>880</v>
          </cell>
          <cell r="D14" t="str">
            <v>704</v>
          </cell>
          <cell r="E14" t="str">
            <v>700</v>
          </cell>
          <cell r="F14" t="str">
            <v>665</v>
          </cell>
          <cell r="G14" t="str">
            <v>660</v>
          </cell>
          <cell r="H14" t="str">
            <v>528</v>
          </cell>
          <cell r="I14" t="str">
            <v>439</v>
          </cell>
          <cell r="J14" t="str">
            <v>－</v>
          </cell>
          <cell r="K14" t="str">
            <v>401</v>
          </cell>
          <cell r="L14" t="str">
            <v>－</v>
          </cell>
          <cell r="M14" t="str">
            <v>382</v>
          </cell>
          <cell r="N14" t="str">
            <v>－</v>
          </cell>
          <cell r="O14" t="str">
            <v>石岡市</v>
          </cell>
          <cell r="P14">
            <v>38626</v>
          </cell>
          <cell r="Q14" t="str">
            <v>(市長，教育長)</v>
          </cell>
          <cell r="R14" t="str">
            <v>市長及び教育長の給料月額20％，副市長の給料月額５％の減額を実施中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P15">
            <v>39173</v>
          </cell>
          <cell r="Q15" t="str">
            <v>(副市長)</v>
          </cell>
          <cell r="R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P16">
            <v>39701</v>
          </cell>
          <cell r="Q16" t="str">
            <v>(議員)</v>
          </cell>
          <cell r="R16" t="str">
            <v/>
          </cell>
        </row>
      </sheetData>
      <sheetData sheetId="7"/>
      <sheetData sheetId="8"/>
      <sheetData sheetId="9">
        <row r="10">
          <cell r="B10" t="str">
            <v>石岡市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4">
          <cell r="E14" t="str">
            <v>長井市</v>
          </cell>
        </row>
      </sheetData>
      <sheetData sheetId="2">
        <row r="12">
          <cell r="E12" t="str">
            <v>アントワープ州メッヘレン市</v>
          </cell>
        </row>
      </sheetData>
      <sheetData sheetId="3">
        <row r="11">
          <cell r="D11" t="str">
            <v>交通安全　暴走族追放　核兵器廃絶平和　シートベルト着用モデル　ゆとり創造　環境都市　男女共同参画都市</v>
          </cell>
        </row>
      </sheetData>
      <sheetData sheetId="4">
        <row r="11">
          <cell r="E11" t="str">
            <v>ユリ</v>
          </cell>
        </row>
      </sheetData>
      <sheetData sheetId="5">
        <row r="14">
          <cell r="D14">
            <v>18</v>
          </cell>
        </row>
      </sheetData>
      <sheetData sheetId="6">
        <row r="17">
          <cell r="C17" t="str">
            <v>855</v>
          </cell>
          <cell r="D17" t="str">
            <v>－</v>
          </cell>
          <cell r="E17" t="str">
            <v>680</v>
          </cell>
          <cell r="F17" t="str">
            <v>－</v>
          </cell>
          <cell r="G17" t="str">
            <v>640</v>
          </cell>
          <cell r="H17" t="str">
            <v>－</v>
          </cell>
          <cell r="I17" t="str">
            <v>418</v>
          </cell>
          <cell r="J17" t="str">
            <v>－</v>
          </cell>
          <cell r="K17" t="str">
            <v>375</v>
          </cell>
          <cell r="L17" t="str">
            <v>－</v>
          </cell>
          <cell r="M17" t="str">
            <v>361</v>
          </cell>
          <cell r="N17" t="str">
            <v>－</v>
          </cell>
          <cell r="O17" t="str">
            <v>結城市</v>
          </cell>
          <cell r="P17">
            <v>34335</v>
          </cell>
          <cell r="Q17" t="str">
            <v>(市長，副市長，教育長)</v>
          </cell>
          <cell r="R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>
            <v>0</v>
          </cell>
          <cell r="P18">
            <v>39202</v>
          </cell>
          <cell r="Q18" t="str">
            <v>(議員)</v>
          </cell>
          <cell r="R18" t="str">
            <v/>
          </cell>
        </row>
      </sheetData>
      <sheetData sheetId="7"/>
      <sheetData sheetId="8"/>
      <sheetData sheetId="9">
        <row r="11">
          <cell r="B11" t="str">
            <v>結城市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2">
          <cell r="D12" t="str">
            <v>交通安全　世界連邦平和　核兵器廃絶平和　暴走族追放　暴力追放　交通事故撲滅　スポーツ健康  子育て応援</v>
          </cell>
        </row>
      </sheetData>
      <sheetData sheetId="4">
        <row r="12">
          <cell r="E12" t="str">
            <v>ききょう</v>
          </cell>
        </row>
      </sheetData>
      <sheetData sheetId="5">
        <row r="15">
          <cell r="D15">
            <v>22</v>
          </cell>
        </row>
      </sheetData>
      <sheetData sheetId="6">
        <row r="19">
          <cell r="C19" t="str">
            <v>927</v>
          </cell>
          <cell r="D19" t="str">
            <v>834</v>
          </cell>
          <cell r="E19" t="str">
            <v>746</v>
          </cell>
          <cell r="F19" t="str">
            <v>701</v>
          </cell>
          <cell r="G19" t="str">
            <v>685</v>
          </cell>
          <cell r="H19" t="str">
            <v>657</v>
          </cell>
          <cell r="I19" t="str">
            <v>469</v>
          </cell>
          <cell r="J19" t="str">
            <v>－</v>
          </cell>
          <cell r="K19" t="str">
            <v>423</v>
          </cell>
          <cell r="L19" t="str">
            <v>－</v>
          </cell>
          <cell r="M19" t="str">
            <v>398</v>
          </cell>
          <cell r="N19" t="str">
            <v>－</v>
          </cell>
          <cell r="O19" t="str">
            <v>龍ケ崎市</v>
          </cell>
          <cell r="P19">
            <v>35521</v>
          </cell>
          <cell r="Q19" t="str">
            <v>(市長，副市長，教育長)</v>
          </cell>
          <cell r="R19" t="str">
            <v>市長，副市長及び教育長の期末手当は，減額後の給料月額により算出</v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>
            <v>38078</v>
          </cell>
          <cell r="Q20" t="str">
            <v>(議員)</v>
          </cell>
          <cell r="R20" t="str">
            <v/>
          </cell>
        </row>
      </sheetData>
      <sheetData sheetId="7">
        <row r="9">
          <cell r="C9" t="str">
            <v>龍ケ崎市</v>
          </cell>
        </row>
      </sheetData>
      <sheetData sheetId="8"/>
      <sheetData sheetId="9">
        <row r="12">
          <cell r="B12" t="str">
            <v>龍ケ崎市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7">
          <cell r="E17" t="str">
            <v>あわら市</v>
          </cell>
        </row>
      </sheetData>
      <sheetData sheetId="2"/>
      <sheetData sheetId="3">
        <row r="13">
          <cell r="D13" t="str">
            <v>交通安全　非核平和</v>
          </cell>
        </row>
      </sheetData>
      <sheetData sheetId="4">
        <row r="13">
          <cell r="E13" t="str">
            <v>菊</v>
          </cell>
        </row>
      </sheetData>
      <sheetData sheetId="5">
        <row r="16">
          <cell r="D16">
            <v>20</v>
          </cell>
        </row>
      </sheetData>
      <sheetData sheetId="6">
        <row r="21">
          <cell r="C21" t="str">
            <v>830</v>
          </cell>
          <cell r="D21" t="str">
            <v>747</v>
          </cell>
          <cell r="E21" t="str">
            <v>670</v>
          </cell>
          <cell r="F21" t="str">
            <v>603</v>
          </cell>
          <cell r="G21" t="str">
            <v>630</v>
          </cell>
          <cell r="H21" t="str">
            <v>567</v>
          </cell>
          <cell r="I21" t="str">
            <v>430</v>
          </cell>
          <cell r="J21" t="str">
            <v>－</v>
          </cell>
          <cell r="K21" t="str">
            <v>390</v>
          </cell>
          <cell r="L21" t="str">
            <v>－</v>
          </cell>
          <cell r="M21" t="str">
            <v>370</v>
          </cell>
          <cell r="N21" t="str">
            <v>－</v>
          </cell>
          <cell r="O21" t="str">
            <v>下妻市</v>
          </cell>
          <cell r="P21">
            <v>34516</v>
          </cell>
          <cell r="Q21" t="str">
            <v>(市長，副市長，教育長，議員)</v>
          </cell>
          <cell r="R21" t="str">
            <v/>
          </cell>
        </row>
      </sheetData>
      <sheetData sheetId="7"/>
      <sheetData sheetId="8"/>
      <sheetData sheetId="9">
        <row r="13">
          <cell r="B13" t="str">
            <v>下妻市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749"/>
  <sheetViews>
    <sheetView tabSelected="1" view="pageBreakPreview" topLeftCell="A49" zoomScale="90" zoomScaleNormal="100" zoomScaleSheetLayoutView="90" workbookViewId="0">
      <selection activeCell="K50" sqref="K50"/>
    </sheetView>
  </sheetViews>
  <sheetFormatPr defaultRowHeight="13.5"/>
  <cols>
    <col min="1" max="1" width="2.5" style="1" customWidth="1"/>
    <col min="2" max="2" width="11.375" style="1" customWidth="1"/>
    <col min="3" max="14" width="7.625" style="1" customWidth="1"/>
    <col min="15" max="15" width="11.625" style="1" customWidth="1"/>
    <col min="16" max="16" width="14.25" style="1" customWidth="1"/>
    <col min="17" max="17" width="25.5" style="1" bestFit="1" customWidth="1"/>
    <col min="18" max="18" width="69.5" style="1" customWidth="1"/>
    <col min="19" max="16384" width="9" style="1"/>
  </cols>
  <sheetData>
    <row r="1" spans="1:23" ht="14.1" customHeight="1">
      <c r="B1" s="2"/>
      <c r="C1" s="3"/>
      <c r="D1" s="3"/>
      <c r="E1" s="3"/>
      <c r="F1" s="3"/>
      <c r="G1" s="3"/>
      <c r="H1" s="3"/>
      <c r="O1" s="4"/>
    </row>
    <row r="2" spans="1:23" ht="14.1" customHeight="1">
      <c r="B2" s="5" t="s">
        <v>61</v>
      </c>
      <c r="C2" s="6"/>
      <c r="D2" s="6"/>
      <c r="E2" s="6"/>
      <c r="F2" s="6"/>
      <c r="G2" s="6"/>
      <c r="H2" s="6"/>
      <c r="O2" s="4"/>
    </row>
    <row r="3" spans="1:23" ht="12" customHeight="1">
      <c r="B3" s="7"/>
      <c r="C3" s="7"/>
      <c r="D3" s="7"/>
      <c r="E3" s="7"/>
      <c r="F3" s="7"/>
      <c r="G3" s="7"/>
      <c r="H3" s="7"/>
      <c r="I3" s="7"/>
      <c r="J3" s="7"/>
      <c r="K3" s="116" t="str">
        <f>IF([2]調査項目６・７!K3="","",[2]調査項目６・７!K3)</f>
        <v>（平成29年4月1日現在)(単位：千円）</v>
      </c>
      <c r="L3" s="117"/>
      <c r="M3" s="117"/>
      <c r="N3" s="117"/>
      <c r="O3" s="8"/>
      <c r="P3" s="9"/>
      <c r="Q3" s="9"/>
    </row>
    <row r="4" spans="1:23" ht="15" customHeight="1">
      <c r="A4" s="4"/>
      <c r="B4" s="113" t="s">
        <v>62</v>
      </c>
      <c r="C4" s="120" t="s">
        <v>36</v>
      </c>
      <c r="D4" s="121"/>
      <c r="E4" s="120" t="s">
        <v>37</v>
      </c>
      <c r="F4" s="121"/>
      <c r="G4" s="120" t="s">
        <v>38</v>
      </c>
      <c r="H4" s="121"/>
      <c r="I4" s="122" t="s">
        <v>39</v>
      </c>
      <c r="J4" s="123"/>
      <c r="K4" s="123"/>
      <c r="L4" s="123"/>
      <c r="M4" s="124"/>
      <c r="N4" s="124"/>
      <c r="O4" s="113" t="s">
        <v>40</v>
      </c>
      <c r="P4" s="100" t="s">
        <v>41</v>
      </c>
      <c r="Q4" s="103" t="s">
        <v>42</v>
      </c>
      <c r="R4" s="106" t="s">
        <v>43</v>
      </c>
      <c r="S4" s="4"/>
    </row>
    <row r="5" spans="1:23" ht="3" customHeight="1">
      <c r="A5" s="4"/>
      <c r="B5" s="118"/>
      <c r="C5" s="107"/>
      <c r="D5" s="109"/>
      <c r="E5" s="107"/>
      <c r="F5" s="109"/>
      <c r="G5" s="107"/>
      <c r="H5" s="109"/>
      <c r="I5" s="107" t="s">
        <v>44</v>
      </c>
      <c r="J5" s="109"/>
      <c r="K5" s="107" t="s">
        <v>45</v>
      </c>
      <c r="L5" s="109"/>
      <c r="M5" s="107"/>
      <c r="N5" s="111"/>
      <c r="O5" s="114"/>
      <c r="P5" s="101"/>
      <c r="Q5" s="104"/>
      <c r="R5" s="107"/>
      <c r="S5" s="4"/>
    </row>
    <row r="6" spans="1:23" ht="9.75" customHeight="1">
      <c r="A6" s="4"/>
      <c r="B6" s="118"/>
      <c r="C6" s="107"/>
      <c r="D6" s="109"/>
      <c r="E6" s="107"/>
      <c r="F6" s="109"/>
      <c r="G6" s="107"/>
      <c r="H6" s="109"/>
      <c r="I6" s="107"/>
      <c r="J6" s="109"/>
      <c r="K6" s="107"/>
      <c r="L6" s="109"/>
      <c r="M6" s="107"/>
      <c r="N6" s="111"/>
      <c r="O6" s="114"/>
      <c r="P6" s="101"/>
      <c r="Q6" s="104"/>
      <c r="R6" s="107"/>
      <c r="S6" s="4"/>
    </row>
    <row r="7" spans="1:23" ht="3.75" customHeight="1">
      <c r="A7" s="4"/>
      <c r="B7" s="118"/>
      <c r="C7" s="108"/>
      <c r="D7" s="110"/>
      <c r="E7" s="108"/>
      <c r="F7" s="110"/>
      <c r="G7" s="108"/>
      <c r="H7" s="110"/>
      <c r="I7" s="108"/>
      <c r="J7" s="110"/>
      <c r="K7" s="108"/>
      <c r="L7" s="110"/>
      <c r="M7" s="108"/>
      <c r="N7" s="112"/>
      <c r="O7" s="114"/>
      <c r="P7" s="101"/>
      <c r="Q7" s="104"/>
      <c r="R7" s="107"/>
      <c r="S7" s="4"/>
    </row>
    <row r="8" spans="1:23" ht="14.25" customHeight="1">
      <c r="A8" s="4"/>
      <c r="B8" s="119"/>
      <c r="C8" s="10" t="s">
        <v>46</v>
      </c>
      <c r="D8" s="11" t="s">
        <v>47</v>
      </c>
      <c r="E8" s="12" t="s">
        <v>48</v>
      </c>
      <c r="F8" s="11" t="s">
        <v>49</v>
      </c>
      <c r="G8" s="10" t="s">
        <v>48</v>
      </c>
      <c r="H8" s="11" t="s">
        <v>49</v>
      </c>
      <c r="I8" s="10" t="s">
        <v>50</v>
      </c>
      <c r="J8" s="11" t="s">
        <v>49</v>
      </c>
      <c r="K8" s="12" t="s">
        <v>50</v>
      </c>
      <c r="L8" s="11" t="s">
        <v>49</v>
      </c>
      <c r="M8" s="12" t="s">
        <v>50</v>
      </c>
      <c r="N8" s="13" t="s">
        <v>49</v>
      </c>
      <c r="O8" s="115"/>
      <c r="P8" s="102"/>
      <c r="Q8" s="105"/>
      <c r="R8" s="108"/>
      <c r="S8" s="4"/>
    </row>
    <row r="9" spans="1:23" s="18" customFormat="1" ht="12.95" customHeight="1">
      <c r="A9" s="14"/>
      <c r="B9" s="15" t="s">
        <v>16</v>
      </c>
      <c r="C9" s="16" t="str">
        <f>IF([2]調査項目６・７!C9="","",[2]調査項目６・７!C9)</f>
        <v>1,075</v>
      </c>
      <c r="D9" s="16" t="str">
        <f>IF([2]調査項目６・７!D9="","",[2]調査項目６・７!D9)</f>
        <v>860</v>
      </c>
      <c r="E9" s="16" t="str">
        <f>IF([2]調査項目６・７!E9="","",[2]調査項目６・７!E9)</f>
        <v>885</v>
      </c>
      <c r="F9" s="16" t="str">
        <f>IF([2]調査項目６・７!F9="","",[2]調査項目６・７!F9)</f>
        <v>858.5</v>
      </c>
      <c r="G9" s="16" t="str">
        <f>IF([2]調査項目６・７!G9="","",[2]調査項目６・７!G9)</f>
        <v>775</v>
      </c>
      <c r="H9" s="16" t="str">
        <f>IF([2]調査項目６・７!H9="","",[2]調査項目６・７!H9)</f>
        <v>759.5</v>
      </c>
      <c r="I9" s="16" t="str">
        <f>IF([2]調査項目６・７!I9="","",[2]調査項目６・７!I9)</f>
        <v>700</v>
      </c>
      <c r="J9" s="16" t="str">
        <f>IF([2]調査項目６・７!J9="","",[2]調査項目６・７!J9)</f>
        <v>－</v>
      </c>
      <c r="K9" s="16" t="str">
        <f>IF([2]調査項目６・７!K9="","",[2]調査項目６・７!K9)</f>
        <v>630</v>
      </c>
      <c r="L9" s="16" t="str">
        <f>IF([2]調査項目６・７!L9="","",[2]調査項目６・７!L9)</f>
        <v>－</v>
      </c>
      <c r="M9" s="16" t="str">
        <f>IF([2]調査項目６・７!M9="","",[2]調査項目６・７!M9)</f>
        <v>590</v>
      </c>
      <c r="N9" s="66" t="str">
        <f>IF([2]調査項目６・７!N9="","",[2]調査項目６・７!N9)</f>
        <v>－</v>
      </c>
      <c r="O9" s="60" t="str">
        <f>IF([2]調査項目６・７!O9="","",[2]調査項目６・７!O9)</f>
        <v>水戸市</v>
      </c>
      <c r="P9" s="17">
        <f>IF([2]調査項目６・７!P9="","",[2]調査項目６・７!P9)</f>
        <v>35400</v>
      </c>
      <c r="Q9" s="54" t="str">
        <f>IF([2]調査項目６・７!Q9="","",[2]調査項目６・７!Q9)</f>
        <v>(市長，副市長，教育長)</v>
      </c>
      <c r="R9" s="70" t="str">
        <f>IF([2]調査項目６・７!R9="","",[2]調査項目６・７!R9)</f>
        <v>市長の期末手当は，減額後の給料月額により算出</v>
      </c>
      <c r="S9" s="14"/>
    </row>
    <row r="10" spans="1:23" s="18" customFormat="1" ht="12.95" customHeight="1">
      <c r="A10" s="14"/>
      <c r="B10" s="19"/>
      <c r="C10" s="20" t="str">
        <f>IF([2]調査項目６・７!C10="","",[2]調査項目６・７!C10)</f>
        <v/>
      </c>
      <c r="D10" s="20" t="str">
        <f>IF([2]調査項目６・７!D10="","",[2]調査項目６・７!D10)</f>
        <v/>
      </c>
      <c r="E10" s="20" t="str">
        <f>IF([2]調査項目６・７!E10="","",[2]調査項目６・７!E10)</f>
        <v/>
      </c>
      <c r="F10" s="20" t="str">
        <f>IF([2]調査項目６・７!F10="","",[2]調査項目６・７!F10)</f>
        <v/>
      </c>
      <c r="G10" s="20" t="str">
        <f>IF([2]調査項目６・７!G10="","",[2]調査項目６・７!G10)</f>
        <v/>
      </c>
      <c r="H10" s="20" t="str">
        <f>IF([2]調査項目６・７!H10="","",[2]調査項目６・７!H10)</f>
        <v/>
      </c>
      <c r="I10" s="20" t="str">
        <f>IF([2]調査項目６・７!I10="","",[2]調査項目６・７!I10)</f>
        <v/>
      </c>
      <c r="J10" s="20" t="str">
        <f>IF([2]調査項目６・７!J10="","",[2]調査項目６・７!J10)</f>
        <v/>
      </c>
      <c r="K10" s="20" t="str">
        <f>IF([2]調査項目６・７!K10="","",[2]調査項目６・７!K10)</f>
        <v/>
      </c>
      <c r="L10" s="20" t="str">
        <f>IF([2]調査項目６・７!L10="","",[2]調査項目６・７!L10)</f>
        <v/>
      </c>
      <c r="M10" s="20" t="str">
        <f>IF([2]調査項目６・７!M10="","",[2]調査項目６・７!M10)</f>
        <v/>
      </c>
      <c r="N10" s="20" t="str">
        <f>IF([2]調査項目６・７!N10="","",[2]調査項目６・７!N10)</f>
        <v/>
      </c>
      <c r="O10" s="21">
        <f>IF([2]調査項目６・７!O10="","",[2]調査項目６・７!O10)</f>
        <v>0</v>
      </c>
      <c r="P10" s="22">
        <f>IF([2]調査項目６・７!P10="","",[2]調査項目６・７!P10)</f>
        <v>35886</v>
      </c>
      <c r="Q10" s="55" t="str">
        <f>IF([2]調査項目６・７!Q10="","",[2]調査項目６・７!Q10)</f>
        <v>(議員)</v>
      </c>
      <c r="R10" s="71" t="str">
        <f>IF([2]調査項目６・７!R10="","",[2]調査項目６・７!R10)</f>
        <v/>
      </c>
      <c r="S10" s="14"/>
    </row>
    <row r="11" spans="1:23" s="18" customFormat="1" ht="12.95" customHeight="1">
      <c r="A11" s="14"/>
      <c r="B11" s="23" t="s">
        <v>17</v>
      </c>
      <c r="C11" s="24" t="str">
        <f>IF([3]調査項目６・７!C11="","",[3]調査項目６・７!C11)</f>
        <v>1,030</v>
      </c>
      <c r="D11" s="24" t="str">
        <f>IF([3]調査項目６・７!D11="","",[3]調査項目６・７!D11)</f>
        <v>957.9</v>
      </c>
      <c r="E11" s="24" t="str">
        <f>IF([3]調査項目６・７!E11="","",[3]調査項目６・７!E11)</f>
        <v>855</v>
      </c>
      <c r="F11" s="24" t="str">
        <f>IF([3]調査項目６・７!F11="","",[3]調査項目６・７!F11)</f>
        <v>820.8</v>
      </c>
      <c r="G11" s="24" t="str">
        <f>IF([3]調査項目６・７!G11="","",[3]調査項目６・７!G11)</f>
        <v>755</v>
      </c>
      <c r="H11" s="24" t="str">
        <f>IF([3]調査項目６・７!H11="","",[3]調査項目６・７!H11)</f>
        <v>739.9</v>
      </c>
      <c r="I11" s="24" t="str">
        <f>IF([3]調査項目６・７!I11="","",[3]調査項目６・７!I11)</f>
        <v>615</v>
      </c>
      <c r="J11" s="24" t="str">
        <f>IF([3]調査項目６・７!J11="","",[3]調査項目６・７!J11)</f>
        <v>－</v>
      </c>
      <c r="K11" s="24" t="str">
        <f>IF([3]調査項目６・７!K11="","",[3]調査項目６・７!K11)</f>
        <v>550</v>
      </c>
      <c r="L11" s="24" t="str">
        <f>IF([3]調査項目６・７!L11="","",[3]調査項目６・７!L11)</f>
        <v>－</v>
      </c>
      <c r="M11" s="24" t="str">
        <f>IF([3]調査項目６・７!M11="","",[3]調査項目６・７!M11)</f>
        <v>510</v>
      </c>
      <c r="N11" s="32" t="str">
        <f>IF([3]調査項目６・７!N11="","",[3]調査項目６・７!N11)</f>
        <v>－</v>
      </c>
      <c r="O11" s="34" t="str">
        <f>IF([3]調査項目６・７!O11="","",[3]調査項目６・７!O11)</f>
        <v>日立市</v>
      </c>
      <c r="P11" s="25">
        <f>IF([3]調査項目６・７!P11="","",[3]調査項目６・７!P11)</f>
        <v>35156</v>
      </c>
      <c r="Q11" s="56" t="str">
        <f>IF([3]調査項目６・７!Q11="","",[3]調査項目６・７!Q11)</f>
        <v>(市長，副市長，教育長，議員)</v>
      </c>
      <c r="R11" s="72" t="str">
        <f>IF([3]調査項目６・７!R11="","",[3]調査項目６・７!R11)</f>
        <v>市長，副市長及び教育長の期末手当は，減額後の給料月額により算出</v>
      </c>
      <c r="S11" s="14"/>
      <c r="T11" s="14"/>
      <c r="U11" s="14"/>
      <c r="V11" s="14"/>
      <c r="W11" s="14"/>
    </row>
    <row r="12" spans="1:23" s="18" customFormat="1" ht="12.95" customHeight="1">
      <c r="A12" s="14"/>
      <c r="B12" s="23" t="s">
        <v>18</v>
      </c>
      <c r="C12" s="24" t="str">
        <f>IF([4]調査項目６・７!C12="","",[4]調査項目６・７!C12)</f>
        <v>968</v>
      </c>
      <c r="D12" s="24" t="str">
        <f>IF([4]調査項目６・７!D12="","",[4]調査項目６・７!D12)</f>
        <v>677.6</v>
      </c>
      <c r="E12" s="24" t="str">
        <f>IF([4]調査項目６・７!E12="","",[4]調査項目６・７!E12)</f>
        <v>790</v>
      </c>
      <c r="F12" s="24" t="str">
        <f>IF([4]調査項目６・７!F12="","",[4]調査項目６・７!F12)</f>
        <v>－</v>
      </c>
      <c r="G12" s="24" t="str">
        <f>IF([4]調査項目６・７!G12="","",[4]調査項目６・７!G12)</f>
        <v>710</v>
      </c>
      <c r="H12" s="24" t="str">
        <f>IF([4]調査項目６・７!H12="","",[4]調査項目６・７!H12)</f>
        <v>－</v>
      </c>
      <c r="I12" s="24" t="str">
        <f>IF([4]調査項目６・７!I12="","",[4]調査項目６・７!I12)</f>
        <v>570</v>
      </c>
      <c r="J12" s="24" t="str">
        <f>IF([4]調査項目６・７!J12="","",[4]調査項目６・７!J12)</f>
        <v>－</v>
      </c>
      <c r="K12" s="24" t="str">
        <f>IF([4]調査項目６・７!K12="","",[4]調査項目６・７!K12)</f>
        <v>500</v>
      </c>
      <c r="L12" s="24" t="str">
        <f>IF([4]調査項目６・７!L12="","",[4]調査項目６・７!L12)</f>
        <v>－</v>
      </c>
      <c r="M12" s="24" t="str">
        <f>IF([4]調査項目６・７!M12="","",[4]調査項目６・７!M12)</f>
        <v>467</v>
      </c>
      <c r="N12" s="32" t="str">
        <f>IF([4]調査項目６・７!N12="","",[4]調査項目６・７!N12)</f>
        <v>－</v>
      </c>
      <c r="O12" s="34" t="str">
        <f>IF([4]調査項目６・７!O12="","",[4]調査項目６・７!O12)</f>
        <v>土浦市</v>
      </c>
      <c r="P12" s="25">
        <f>IF([4]調査項目６・７!P12="","",[2]調査項目６・７!P12)</f>
        <v>35156</v>
      </c>
      <c r="Q12" s="56" t="str">
        <f>IF([4]調査項目６・７!Q12="","",[2]調査項目６・７!Q12)</f>
        <v>(市長，副市長，教育長，議員)</v>
      </c>
      <c r="R12" s="72" t="str">
        <f>IF([4]調査項目６・７!R12="","",[2]調査項目６・７!R12)</f>
        <v>市長の期末手当は，減額後の給料月額により算出</v>
      </c>
      <c r="S12" s="14"/>
    </row>
    <row r="13" spans="1:23" s="18" customFormat="1" ht="12.95" customHeight="1">
      <c r="A13" s="14"/>
      <c r="B13" s="23" t="s">
        <v>0</v>
      </c>
      <c r="C13" s="24">
        <f>IF([5]調査項目６・７!C13="","",[5]調査項目６・７!C13)</f>
        <v>970</v>
      </c>
      <c r="D13" s="24" t="str">
        <f>IF([5]調査項目６・７!D13="","",[5]調査項目６・７!D13)</f>
        <v>－</v>
      </c>
      <c r="E13" s="24">
        <f>IF([5]調査項目６・７!E13="","",[5]調査項目６・７!E13)</f>
        <v>770</v>
      </c>
      <c r="F13" s="24" t="str">
        <f>IF([5]調査項目６・７!F13="","",[5]調査項目６・７!F13)</f>
        <v>－</v>
      </c>
      <c r="G13" s="24">
        <f>IF([5]調査項目６・７!G13="","",[5]調査項目６・７!G13)</f>
        <v>670</v>
      </c>
      <c r="H13" s="24" t="str">
        <f>IF([5]調査項目６・７!H13="","",[5]調査項目６・７!H13)</f>
        <v>－</v>
      </c>
      <c r="I13" s="24">
        <f>IF([5]調査項目６・７!I13="","",[5]調査項目６・７!I13)</f>
        <v>500</v>
      </c>
      <c r="J13" s="24" t="str">
        <f>IF([5]調査項目６・７!J13="","",[5]調査項目６・７!J13)</f>
        <v>－</v>
      </c>
      <c r="K13" s="24">
        <f>IF([5]調査項目６・７!K13="","",[5]調査項目６・７!K13)</f>
        <v>450</v>
      </c>
      <c r="L13" s="24" t="str">
        <f>IF([5]調査項目６・７!L13="","",[5]調査項目６・７!L13)</f>
        <v>－</v>
      </c>
      <c r="M13" s="24">
        <f>IF([5]調査項目６・７!M13="","",[5]調査項目６・７!M13)</f>
        <v>400</v>
      </c>
      <c r="N13" s="32" t="str">
        <f>IF([5]調査項目６・７!N13="","",[5]調査項目６・７!N13)</f>
        <v>－</v>
      </c>
      <c r="O13" s="34" t="str">
        <f>IF([5]調査項目６・７!O13="","",[5]調査項目６・７!O13)</f>
        <v>古河市</v>
      </c>
      <c r="P13" s="25">
        <f>IF([5]調査項目６・７!P13="","",[5]調査項目６・７!P13)</f>
        <v>40118</v>
      </c>
      <c r="Q13" s="56" t="str">
        <f>IF([5]調査項目６・７!Q13="","",[5]調査項目６・７!Q13)</f>
        <v>(市長，副市長，教育長)</v>
      </c>
      <c r="R13" s="72" t="str">
        <f>IF([5]調査項目６・７!R13="","",[5]調査項目６・７!R13)</f>
        <v/>
      </c>
      <c r="S13" s="14"/>
    </row>
    <row r="14" spans="1:23" s="18" customFormat="1" ht="12.95" customHeight="1">
      <c r="A14" s="14"/>
      <c r="B14" s="23" t="s">
        <v>1</v>
      </c>
      <c r="C14" s="26" t="str">
        <f>IF([6]調査項目６・７!C14="","",[6]調査項目６・７!C14)</f>
        <v>880</v>
      </c>
      <c r="D14" s="26" t="str">
        <f>IF([6]調査項目６・７!D14="","",[6]調査項目６・７!D14)</f>
        <v>704</v>
      </c>
      <c r="E14" s="26" t="str">
        <f>IF([6]調査項目６・７!E14="","",[6]調査項目６・７!E14)</f>
        <v>700</v>
      </c>
      <c r="F14" s="26" t="str">
        <f>IF([6]調査項目６・７!F14="","",[6]調査項目６・７!F14)</f>
        <v>665</v>
      </c>
      <c r="G14" s="26" t="str">
        <f>IF([6]調査項目６・７!G14="","",[6]調査項目６・７!G14)</f>
        <v>660</v>
      </c>
      <c r="H14" s="26" t="str">
        <f>IF([6]調査項目６・７!H14="","",[6]調査項目６・７!H14)</f>
        <v>528</v>
      </c>
      <c r="I14" s="26" t="str">
        <f>IF([6]調査項目６・７!I14="","",[6]調査項目６・７!I14)</f>
        <v>439</v>
      </c>
      <c r="J14" s="26" t="str">
        <f>IF([6]調査項目６・７!J14="","",[6]調査項目６・７!J14)</f>
        <v>－</v>
      </c>
      <c r="K14" s="26" t="str">
        <f>IF([6]調査項目６・７!K14="","",[6]調査項目６・７!K14)</f>
        <v>401</v>
      </c>
      <c r="L14" s="26" t="str">
        <f>IF([6]調査項目６・７!L14="","",[6]調査項目６・７!L14)</f>
        <v>－</v>
      </c>
      <c r="M14" s="26" t="str">
        <f>IF([6]調査項目６・７!M14="","",[6]調査項目６・７!M14)</f>
        <v>382</v>
      </c>
      <c r="N14" s="26" t="str">
        <f>IF([6]調査項目６・７!N14="","",[6]調査項目６・７!N14)</f>
        <v>－</v>
      </c>
      <c r="O14" s="27" t="str">
        <f>IF([6]調査項目６・７!O14="","",[6]調査項目６・７!O14)</f>
        <v>石岡市</v>
      </c>
      <c r="P14" s="28">
        <f>IF([6]調査項目６・７!P14="","",[6]調査項目６・７!P14)</f>
        <v>38626</v>
      </c>
      <c r="Q14" s="57" t="str">
        <f>IF([6]調査項目６・７!Q14="","",[6]調査項目６・７!Q14)</f>
        <v>(市長，教育長)</v>
      </c>
      <c r="R14" s="73" t="str">
        <f>IF([6]調査項目６・７!R14="","",[6]調査項目６・７!R14)</f>
        <v>市長及び教育長の給料月額20％，副市長の給料月額５％の減額を実施中</v>
      </c>
      <c r="S14" s="14"/>
    </row>
    <row r="15" spans="1:23" s="18" customFormat="1" ht="12.95" customHeight="1">
      <c r="A15" s="14"/>
      <c r="B15" s="27"/>
      <c r="C15" s="26" t="str">
        <f>IF([6]調査項目６・７!C15="","",[6]調査項目６・７!C15)</f>
        <v/>
      </c>
      <c r="D15" s="26" t="str">
        <f>IF([6]調査項目６・７!D15="","",[6]調査項目６・７!D15)</f>
        <v/>
      </c>
      <c r="E15" s="26" t="str">
        <f>IF([6]調査項目６・７!E15="","",[6]調査項目６・７!E15)</f>
        <v/>
      </c>
      <c r="F15" s="26" t="str">
        <f>IF([6]調査項目６・７!F15="","",[6]調査項目６・７!F15)</f>
        <v/>
      </c>
      <c r="G15" s="26" t="str">
        <f>IF([6]調査項目６・７!G15="","",[6]調査項目６・７!G15)</f>
        <v/>
      </c>
      <c r="H15" s="26" t="str">
        <f>IF([6]調査項目６・７!H15="","",[6]調査項目６・７!H15)</f>
        <v/>
      </c>
      <c r="I15" s="26" t="str">
        <f>IF([6]調査項目６・７!I15="","",[6]調査項目６・７!I15)</f>
        <v/>
      </c>
      <c r="J15" s="26" t="str">
        <f>IF([6]調査項目６・７!J15="","",[6]調査項目６・７!J15)</f>
        <v/>
      </c>
      <c r="K15" s="26" t="str">
        <f>IF([6]調査項目６・７!K15="","",[6]調査項目６・７!K15)</f>
        <v/>
      </c>
      <c r="L15" s="26" t="str">
        <f>IF([6]調査項目６・７!L15="","",[6]調査項目６・７!L15)</f>
        <v/>
      </c>
      <c r="M15" s="26" t="str">
        <f>IF([6]調査項目６・７!M15="","",[6]調査項目６・７!M15)</f>
        <v/>
      </c>
      <c r="N15" s="26" t="str">
        <f>IF([6]調査項目６・７!N15="","",[6]調査項目６・７!N15)</f>
        <v/>
      </c>
      <c r="O15" s="27"/>
      <c r="P15" s="28">
        <f>IF([6]調査項目６・７!P15="","",[6]調査項目６・７!P15)</f>
        <v>39173</v>
      </c>
      <c r="Q15" s="57" t="str">
        <f>IF([6]調査項目６・７!Q15="","",[6]調査項目６・７!Q15)</f>
        <v>(副市長)</v>
      </c>
      <c r="R15" s="73" t="str">
        <f>IF([6]調査項目６・７!R15="","",[6]調査項目６・７!R15)</f>
        <v/>
      </c>
      <c r="S15" s="14"/>
    </row>
    <row r="16" spans="1:23" s="18" customFormat="1" ht="12.95" customHeight="1">
      <c r="A16" s="14"/>
      <c r="B16" s="19"/>
      <c r="C16" s="20" t="str">
        <f>IF([6]調査項目６・７!C16="","",[6]調査項目６・７!C16)</f>
        <v/>
      </c>
      <c r="D16" s="20" t="str">
        <f>IF([6]調査項目６・７!D16="","",[6]調査項目６・７!D16)</f>
        <v/>
      </c>
      <c r="E16" s="20" t="str">
        <f>IF([6]調査項目６・７!E16="","",[6]調査項目６・７!E16)</f>
        <v/>
      </c>
      <c r="F16" s="20" t="str">
        <f>IF([6]調査項目６・７!F16="","",[6]調査項目６・７!F16)</f>
        <v/>
      </c>
      <c r="G16" s="20" t="str">
        <f>IF([6]調査項目６・７!G16="","",[6]調査項目６・７!G16)</f>
        <v/>
      </c>
      <c r="H16" s="20" t="str">
        <f>IF([6]調査項目６・７!H16="","",[6]調査項目６・７!H16)</f>
        <v/>
      </c>
      <c r="I16" s="20" t="str">
        <f>IF([6]調査項目６・７!I16="","",[6]調査項目６・７!I16)</f>
        <v/>
      </c>
      <c r="J16" s="20" t="str">
        <f>IF([6]調査項目６・７!J16="","",[6]調査項目６・７!J16)</f>
        <v/>
      </c>
      <c r="K16" s="20" t="str">
        <f>IF([6]調査項目６・７!K16="","",[6]調査項目６・７!K16)</f>
        <v/>
      </c>
      <c r="L16" s="20" t="str">
        <f>IF([6]調査項目６・７!L16="","",[6]調査項目６・７!L16)</f>
        <v/>
      </c>
      <c r="M16" s="20" t="str">
        <f>IF([6]調査項目６・７!M16="","",[6]調査項目６・７!M16)</f>
        <v/>
      </c>
      <c r="N16" s="20" t="str">
        <f>IF([6]調査項目６・７!N16="","",[6]調査項目６・７!N16)</f>
        <v/>
      </c>
      <c r="O16" s="19"/>
      <c r="P16" s="22">
        <f>IF([6]調査項目６・７!P16="","",[6]調査項目６・７!P16)</f>
        <v>39701</v>
      </c>
      <c r="Q16" s="55" t="str">
        <f>IF([6]調査項目６・７!Q16="","",[6]調査項目６・７!Q16)</f>
        <v>(議員)</v>
      </c>
      <c r="R16" s="71" t="str">
        <f>IF([6]調査項目６・７!R16="","",[6]調査項目６・７!R16)</f>
        <v/>
      </c>
      <c r="S16" s="29"/>
    </row>
    <row r="17" spans="1:20" s="18" customFormat="1" ht="12.95" customHeight="1">
      <c r="A17" s="14"/>
      <c r="B17" s="23" t="s">
        <v>19</v>
      </c>
      <c r="C17" s="26" t="str">
        <f>IF([7]調査項目６・７!C17="","",[7]調査項目６・７!C17)</f>
        <v>855</v>
      </c>
      <c r="D17" s="26" t="str">
        <f>IF([7]調査項目６・７!D17="","",[7]調査項目６・７!D17)</f>
        <v>－</v>
      </c>
      <c r="E17" s="26" t="str">
        <f>IF([7]調査項目６・７!E17="","",[7]調査項目６・７!E17)</f>
        <v>680</v>
      </c>
      <c r="F17" s="26" t="str">
        <f>IF([7]調査項目６・７!F17="","",[7]調査項目６・７!F17)</f>
        <v>－</v>
      </c>
      <c r="G17" s="26" t="str">
        <f>IF([7]調査項目６・７!G17="","",[7]調査項目６・７!G17)</f>
        <v>640</v>
      </c>
      <c r="H17" s="26" t="str">
        <f>IF([7]調査項目６・７!H17="","",[7]調査項目６・７!H17)</f>
        <v>－</v>
      </c>
      <c r="I17" s="26" t="str">
        <f>IF([7]調査項目６・７!I17="","",[7]調査項目６・７!I17)</f>
        <v>418</v>
      </c>
      <c r="J17" s="26" t="str">
        <f>IF([7]調査項目６・７!J17="","",[7]調査項目６・７!J17)</f>
        <v>－</v>
      </c>
      <c r="K17" s="26" t="str">
        <f>IF([7]調査項目６・７!K17="","",[7]調査項目６・７!K17)</f>
        <v>375</v>
      </c>
      <c r="L17" s="26" t="str">
        <f>IF([7]調査項目６・７!L17="","",[7]調査項目６・７!L17)</f>
        <v>－</v>
      </c>
      <c r="M17" s="26" t="str">
        <f>IF([7]調査項目６・７!M17="","",[7]調査項目６・７!M17)</f>
        <v>361</v>
      </c>
      <c r="N17" s="26" t="str">
        <f>IF([7]調査項目６・７!N17="","",[7]調査項目６・７!N17)</f>
        <v>－</v>
      </c>
      <c r="O17" s="27" t="str">
        <f>IF([7]調査項目６・７!O17="","",[7]調査項目６・７!O17)</f>
        <v>結城市</v>
      </c>
      <c r="P17" s="28">
        <f>IF([7]調査項目６・７!P17="","",[7]調査項目６・７!P17)</f>
        <v>34335</v>
      </c>
      <c r="Q17" s="57" t="str">
        <f>IF([7]調査項目６・７!Q17="","",[7]調査項目６・７!Q17)</f>
        <v>(市長，副市長，教育長)</v>
      </c>
      <c r="R17" s="73" t="str">
        <f>IF([7]調査項目６・７!R17="","",[7]調査項目６・７!R17)</f>
        <v/>
      </c>
      <c r="S17" s="14"/>
    </row>
    <row r="18" spans="1:20" s="18" customFormat="1" ht="12.95" customHeight="1">
      <c r="A18" s="14"/>
      <c r="B18" s="19"/>
      <c r="C18" s="20" t="str">
        <f>IF([7]調査項目６・７!C18="","",[7]調査項目６・７!C18)</f>
        <v/>
      </c>
      <c r="D18" s="30" t="str">
        <f>IF([7]調査項目６・７!D18="","",[7]調査項目６・７!D18)</f>
        <v/>
      </c>
      <c r="E18" s="30" t="str">
        <f>IF([7]調査項目６・７!E18="","",[7]調査項目６・７!E18)</f>
        <v/>
      </c>
      <c r="F18" s="30" t="str">
        <f>IF([7]調査項目６・７!F18="","",[7]調査項目６・７!F18)</f>
        <v/>
      </c>
      <c r="G18" s="30" t="str">
        <f>IF([7]調査項目６・７!G18="","",[7]調査項目６・７!G18)</f>
        <v/>
      </c>
      <c r="H18" s="30" t="str">
        <f>IF([7]調査項目６・７!H18="","",[7]調査項目６・７!H18)</f>
        <v/>
      </c>
      <c r="I18" s="30" t="str">
        <f>IF([7]調査項目６・７!I18="","",[7]調査項目６・７!I18)</f>
        <v/>
      </c>
      <c r="J18" s="30" t="str">
        <f>IF([7]調査項目６・７!J18="","",[7]調査項目６・７!J18)</f>
        <v/>
      </c>
      <c r="K18" s="30" t="str">
        <f>IF([7]調査項目６・７!K18="","",[7]調査項目６・７!K18)</f>
        <v/>
      </c>
      <c r="L18" s="30" t="str">
        <f>IF([7]調査項目６・７!L18="","",[7]調査項目６・７!L18)</f>
        <v/>
      </c>
      <c r="M18" s="30" t="str">
        <f>IF([7]調査項目６・７!M18="","",[7]調査項目６・７!M18)</f>
        <v/>
      </c>
      <c r="N18" s="20" t="str">
        <f>IF([7]調査項目６・７!N18="","",[7]調査項目６・７!N18)</f>
        <v/>
      </c>
      <c r="O18" s="21">
        <f>IF([7]調査項目６・７!O18="","",[7]調査項目６・７!O18)</f>
        <v>0</v>
      </c>
      <c r="P18" s="22">
        <f>IF([7]調査項目６・７!P18="","",[7]調査項目６・７!P18)</f>
        <v>39202</v>
      </c>
      <c r="Q18" s="55" t="str">
        <f>IF([7]調査項目６・７!Q18="","",[7]調査項目６・７!Q18)</f>
        <v>(議員)</v>
      </c>
      <c r="R18" s="71" t="str">
        <f>IF([7]調査項目６・７!R18="","",[7]調査項目６・７!R18)</f>
        <v/>
      </c>
      <c r="S18" s="14"/>
    </row>
    <row r="19" spans="1:20" s="18" customFormat="1" ht="12.95" customHeight="1">
      <c r="A19" s="14"/>
      <c r="B19" s="23" t="s">
        <v>51</v>
      </c>
      <c r="C19" s="26" t="str">
        <f>IF([8]調査項目６・７!C19="","",[8]調査項目６・７!C19)</f>
        <v>927</v>
      </c>
      <c r="D19" s="26" t="str">
        <f>IF([8]調査項目６・７!D19="","",[8]調査項目６・７!D19)</f>
        <v>834</v>
      </c>
      <c r="E19" s="26" t="str">
        <f>IF([8]調査項目６・７!E19="","",[8]調査項目６・７!E19)</f>
        <v>746</v>
      </c>
      <c r="F19" s="26" t="str">
        <f>IF([8]調査項目６・７!F19="","",[8]調査項目６・７!F19)</f>
        <v>701</v>
      </c>
      <c r="G19" s="26" t="str">
        <f>IF([8]調査項目６・７!G19="","",[8]調査項目６・７!G19)</f>
        <v>685</v>
      </c>
      <c r="H19" s="26" t="str">
        <f>IF([8]調査項目６・７!H19="","",[8]調査項目６・７!H19)</f>
        <v>657</v>
      </c>
      <c r="I19" s="26" t="str">
        <f>IF([8]調査項目６・７!I19="","",[8]調査項目６・７!I19)</f>
        <v>469</v>
      </c>
      <c r="J19" s="26" t="str">
        <f>IF([8]調査項目６・７!J19="","",[8]調査項目６・７!J19)</f>
        <v>－</v>
      </c>
      <c r="K19" s="26" t="str">
        <f>IF([8]調査項目６・７!K19="","",[8]調査項目６・７!K19)</f>
        <v>423</v>
      </c>
      <c r="L19" s="26" t="str">
        <f>IF([8]調査項目６・７!L19="","",[8]調査項目６・７!L19)</f>
        <v>－</v>
      </c>
      <c r="M19" s="26" t="str">
        <f>IF([8]調査項目６・７!M19="","",[8]調査項目６・７!M19)</f>
        <v>398</v>
      </c>
      <c r="N19" s="26" t="str">
        <f>IF([8]調査項目６・７!N19="","",[8]調査項目６・７!N19)</f>
        <v>－</v>
      </c>
      <c r="O19" s="27" t="str">
        <f>IF([8]調査項目６・７!O19="","",[8]調査項目６・７!O19)</f>
        <v>龍ケ崎市</v>
      </c>
      <c r="P19" s="28">
        <f>IF([8]調査項目６・７!P19="","",[8]調査項目６・７!P19)</f>
        <v>35521</v>
      </c>
      <c r="Q19" s="57" t="str">
        <f>IF([8]調査項目６・７!Q19="","",[8]調査項目６・７!Q19)</f>
        <v>(市長，副市長，教育長)</v>
      </c>
      <c r="R19" s="73" t="str">
        <f>IF([8]調査項目６・７!R19="","",[8]調査項目６・７!R19)</f>
        <v>市長，副市長及び教育長の期末手当は，減額後の給料月額により算出</v>
      </c>
      <c r="S19" s="14"/>
    </row>
    <row r="20" spans="1:20" s="18" customFormat="1" ht="12.95" customHeight="1">
      <c r="A20" s="14"/>
      <c r="B20" s="31"/>
      <c r="C20" s="20" t="str">
        <f>IF([8]調査項目６・７!C20="","",[8]調査項目６・７!C20)</f>
        <v/>
      </c>
      <c r="D20" s="20" t="str">
        <f>IF([8]調査項目６・７!D20="","",[8]調査項目６・７!D20)</f>
        <v/>
      </c>
      <c r="E20" s="20" t="str">
        <f>IF([8]調査項目６・７!E20="","",[8]調査項目６・７!E20)</f>
        <v/>
      </c>
      <c r="F20" s="20" t="str">
        <f>IF([8]調査項目６・７!F20="","",[8]調査項目６・７!F20)</f>
        <v/>
      </c>
      <c r="G20" s="20" t="str">
        <f>IF([8]調査項目６・７!G20="","",[8]調査項目６・７!G20)</f>
        <v/>
      </c>
      <c r="H20" s="20" t="str">
        <f>IF([8]調査項目６・７!H20="","",[8]調査項目６・７!H20)</f>
        <v/>
      </c>
      <c r="I20" s="20" t="str">
        <f>IF([8]調査項目６・７!I20="","",[8]調査項目６・７!I20)</f>
        <v/>
      </c>
      <c r="J20" s="20" t="str">
        <f>IF([8]調査項目６・７!J20="","",[8]調査項目６・７!J20)</f>
        <v/>
      </c>
      <c r="K20" s="20" t="str">
        <f>IF([8]調査項目６・７!K20="","",[8]調査項目６・７!K20)</f>
        <v/>
      </c>
      <c r="L20" s="20" t="str">
        <f>IF([8]調査項目６・７!L20="","",[8]調査項目６・７!L20)</f>
        <v/>
      </c>
      <c r="M20" s="20" t="str">
        <f>IF([8]調査項目６・７!M20="","",[8]調査項目６・７!M20)</f>
        <v/>
      </c>
      <c r="N20" s="20" t="str">
        <f>IF([8]調査項目６・７!N20="","",[8]調査項目６・７!N20)</f>
        <v/>
      </c>
      <c r="O20" s="21" t="str">
        <f>IF([8]調査項目６・７!O20="","",[8]調査項目６・７!O20)</f>
        <v/>
      </c>
      <c r="P20" s="22">
        <f>IF([8]調査項目６・７!P20="","",[8]調査項目６・７!P20)</f>
        <v>38078</v>
      </c>
      <c r="Q20" s="55" t="str">
        <f>IF([8]調査項目６・７!Q20="","",[8]調査項目６・７!Q20)</f>
        <v>(議員)</v>
      </c>
      <c r="R20" s="71" t="str">
        <f>IF([8]調査項目６・７!R20="","",[8]調査項目６・７!R20)</f>
        <v/>
      </c>
      <c r="S20" s="14"/>
    </row>
    <row r="21" spans="1:20" s="18" customFormat="1" ht="12.95" customHeight="1">
      <c r="A21" s="14"/>
      <c r="B21" s="23" t="s">
        <v>52</v>
      </c>
      <c r="C21" s="26" t="str">
        <f>IF([9]調査項目６・７!C21="","",[9]調査項目６・７!C21)</f>
        <v>830</v>
      </c>
      <c r="D21" s="26" t="str">
        <f>IF([9]調査項目６・７!D21="","",[9]調査項目６・７!D21)</f>
        <v>747</v>
      </c>
      <c r="E21" s="26" t="str">
        <f>IF([9]調査項目６・７!E21="","",[9]調査項目６・７!E21)</f>
        <v>670</v>
      </c>
      <c r="F21" s="26" t="str">
        <f>IF([9]調査項目６・７!F21="","",[9]調査項目６・７!F21)</f>
        <v>603</v>
      </c>
      <c r="G21" s="26" t="str">
        <f>IF([9]調査項目６・７!G21="","",[9]調査項目６・７!G21)</f>
        <v>630</v>
      </c>
      <c r="H21" s="26" t="str">
        <f>IF([9]調査項目６・７!H21="","",[9]調査項目６・７!H21)</f>
        <v>567</v>
      </c>
      <c r="I21" s="26" t="str">
        <f>IF([9]調査項目６・７!I21="","",[9]調査項目６・７!I21)</f>
        <v>430</v>
      </c>
      <c r="J21" s="26" t="str">
        <f>IF([9]調査項目６・７!J21="","",[9]調査項目６・７!J21)</f>
        <v>－</v>
      </c>
      <c r="K21" s="26" t="str">
        <f>IF([9]調査項目６・７!K21="","",[9]調査項目６・７!K21)</f>
        <v>390</v>
      </c>
      <c r="L21" s="26" t="str">
        <f>IF([9]調査項目６・７!L21="","",[9]調査項目６・７!L21)</f>
        <v>－</v>
      </c>
      <c r="M21" s="26" t="str">
        <f>IF([9]調査項目６・７!M21="","",[9]調査項目６・７!M21)</f>
        <v>370</v>
      </c>
      <c r="N21" s="26" t="str">
        <f>IF([9]調査項目６・７!N21="","",[9]調査項目６・７!N21)</f>
        <v>－</v>
      </c>
      <c r="O21" s="27" t="str">
        <f>IF([9]調査項目６・７!O21="","",[9]調査項目６・７!O21)</f>
        <v>下妻市</v>
      </c>
      <c r="P21" s="28">
        <f>IF([9]調査項目６・７!P21="","",[9]調査項目６・７!P21)</f>
        <v>34516</v>
      </c>
      <c r="Q21" s="57" t="str">
        <f>IF([9]調査項目６・７!Q21="","",[9]調査項目６・７!Q21)</f>
        <v>(市長，副市長，教育長，議員)</v>
      </c>
      <c r="R21" s="73" t="str">
        <f>IF([9]調査項目６・７!R21="","",[9]調査項目６・７!R21)</f>
        <v/>
      </c>
      <c r="S21" s="14"/>
    </row>
    <row r="22" spans="1:20" s="18" customFormat="1" ht="12.95" customHeight="1">
      <c r="A22" s="14"/>
      <c r="B22" s="23" t="s">
        <v>2</v>
      </c>
      <c r="C22" s="32" t="str">
        <f>IF([10]調査項目６・７!C22="","",[10]調査項目６・７!C22)</f>
        <v>870</v>
      </c>
      <c r="D22" s="32">
        <f>IF([10]調査項目６・７!D22="","",[10]調査項目６・７!D22)</f>
        <v>783</v>
      </c>
      <c r="E22" s="32" t="str">
        <f>IF([10]調査項目６・７!E22="","",[10]調査項目６・７!E22)</f>
        <v>720</v>
      </c>
      <c r="F22" s="32" t="str">
        <f>IF([10]調査項目６・７!F22="","",[10]調査項目６・７!F22)</f>
        <v>648</v>
      </c>
      <c r="G22" s="32" t="str">
        <f>IF([10]調査項目６・７!G22="","",[10]調査項目６・７!G22)</f>
        <v>660</v>
      </c>
      <c r="H22" s="32" t="str">
        <f>IF([10]調査項目６・７!H22="","",[10]調査項目６・７!H22)</f>
        <v>594</v>
      </c>
      <c r="I22" s="32" t="str">
        <f>IF([10]調査項目６・７!I22="","",[10]調査項目６・７!I22)</f>
        <v>460</v>
      </c>
      <c r="J22" s="32" t="str">
        <f>IF([10]調査項目６・７!J22="","",[10]調査項目６・７!J22)</f>
        <v>－</v>
      </c>
      <c r="K22" s="32" t="str">
        <f>IF([10]調査項目６・７!K22="","",[10]調査項目６・７!K22)</f>
        <v>425</v>
      </c>
      <c r="L22" s="32" t="str">
        <f>IF([10]調査項目６・７!L22="","",[10]調査項目６・７!L22)</f>
        <v>－</v>
      </c>
      <c r="M22" s="32" t="str">
        <f>IF([10]調査項目６・７!M22="","",[10]調査項目６・７!M22)</f>
        <v>400</v>
      </c>
      <c r="N22" s="32" t="str">
        <f>IF([10]調査項目６・７!N22="","",[10]調査項目６・７!N22)</f>
        <v>－</v>
      </c>
      <c r="O22" s="33" t="str">
        <f>IF([10]調査項目６・７!O22="","",[10]調査項目６・７!O22)</f>
        <v>常総市</v>
      </c>
      <c r="P22" s="25">
        <f>IF([10]調査項目６・７!P22="","",[10]調査項目６・７!P22)</f>
        <v>35886</v>
      </c>
      <c r="Q22" s="56" t="str">
        <f>IF([10]調査項目６・７!Q22="","",[10]調査項目６・７!Q22)</f>
        <v>(市長，副市長，教育長，議員)</v>
      </c>
      <c r="R22" s="72" t="str">
        <f>IF([10]調査項目６・７!R22="","",[10]調査項目６・７!R22)</f>
        <v>市長の期末手当は，減額後の給料月額により算出</v>
      </c>
      <c r="S22" s="69"/>
      <c r="T22" s="14"/>
    </row>
    <row r="23" spans="1:20" s="18" customFormat="1" ht="12.95" customHeight="1">
      <c r="A23" s="14"/>
      <c r="B23" s="23" t="s">
        <v>53</v>
      </c>
      <c r="C23" s="32" t="str">
        <f>IF([11]調査項目６・７!C23="","",[11]調査項目６・７!C23)</f>
        <v>885</v>
      </c>
      <c r="D23" s="32" t="str">
        <f>IF([11]調査項目６・７!D23="","",[11]調査項目６・７!D23)</f>
        <v>840.7</v>
      </c>
      <c r="E23" s="32" t="str">
        <f>IF([11]調査項目６・７!E23="","",[11]調査項目６・７!E23)</f>
        <v>705</v>
      </c>
      <c r="F23" s="32" t="str">
        <f>IF([11]調査項目６・７!F23="","",[11]調査項目６・７!F23)</f>
        <v>669.7</v>
      </c>
      <c r="G23" s="32" t="str">
        <f>IF([11]調査項目６・７!G23="","",[11]調査項目６・７!G23)</f>
        <v>665</v>
      </c>
      <c r="H23" s="32" t="str">
        <f>IF([11]調査項目６・７!H23="","",[11]調査項目６・７!H23)</f>
        <v>631.7</v>
      </c>
      <c r="I23" s="32" t="str">
        <f>IF([11]調査項目６・７!I23="","",[11]調査項目６・７!I23)</f>
        <v>460</v>
      </c>
      <c r="J23" s="32" t="str">
        <f>IF([11]調査項目６・７!J23="","",[11]調査項目６・７!J23)</f>
        <v>－</v>
      </c>
      <c r="K23" s="32" t="str">
        <f>IF([11]調査項目６・７!K23="","",[11]調査項目６・７!K23)</f>
        <v>415</v>
      </c>
      <c r="L23" s="32" t="str">
        <f>IF([11]調査項目６・７!L23="","",[11]調査項目６・７!L23)</f>
        <v>－</v>
      </c>
      <c r="M23" s="32" t="str">
        <f>IF([11]調査項目６・７!M23="","",[11]調査項目６・７!M23)</f>
        <v>395</v>
      </c>
      <c r="N23" s="32" t="str">
        <f>IF([11]調査項目６・７!N23="","",[11]調査項目６・７!N23)</f>
        <v>－</v>
      </c>
      <c r="O23" s="34" t="str">
        <f>IF([11]調査項目６・７!O23="","",[11]調査項目６・７!O23)</f>
        <v>常陸太田市</v>
      </c>
      <c r="P23" s="25">
        <f>IF([11]調査項目６・７!P23="","",[11]調査項目６・７!P23)</f>
        <v>35886</v>
      </c>
      <c r="Q23" s="56" t="str">
        <f>IF([11]調査項目６・７!Q23="","",[11]調査項目６・７!Q23)</f>
        <v>(市長，副市長，教育長，議員)</v>
      </c>
      <c r="R23" s="72" t="str">
        <f>IF([11]調査項目６・７!R23="","",[11]調査項目６・７!R23)</f>
        <v>市長，副市長及び教育長の期末手当は，減額後の給料月額により算出</v>
      </c>
      <c r="S23" s="14"/>
    </row>
    <row r="24" spans="1:20" s="18" customFormat="1" ht="12.95" customHeight="1">
      <c r="A24" s="14"/>
      <c r="B24" s="23" t="s">
        <v>54</v>
      </c>
      <c r="C24" s="32" t="str">
        <f>IF([12]調査項目６・７!C24="","",[12]調査項目６・７!C24)</f>
        <v>845</v>
      </c>
      <c r="D24" s="32" t="str">
        <f>IF([12]調査項目６・７!D24="","",[12]調査項目６・７!D24)</f>
        <v>760.5</v>
      </c>
      <c r="E24" s="32" t="str">
        <f>IF([12]調査項目６・７!E24="","",[12]調査項目６・７!E24)</f>
        <v>695</v>
      </c>
      <c r="F24" s="32" t="str">
        <f>IF([12]調査項目６・７!F24="","",[12]調査項目６・７!F24)</f>
        <v>653.3</v>
      </c>
      <c r="G24" s="32" t="str">
        <f>IF([12]調査項目６・７!G24="","",[12]調査項目６・７!G24)</f>
        <v>635</v>
      </c>
      <c r="H24" s="32" t="str">
        <f>IF([12]調査項目６・７!H24="","",[12]調査項目６・７!H24)</f>
        <v>609.6</v>
      </c>
      <c r="I24" s="32" t="str">
        <f>IF([12]調査項目６・７!I24="","",[12]調査項目６・７!I24)</f>
        <v>455</v>
      </c>
      <c r="J24" s="32" t="str">
        <f>IF([12]調査項目６・７!J24="","",[12]調査項目６・７!J24)</f>
        <v>－</v>
      </c>
      <c r="K24" s="32" t="str">
        <f>IF([12]調査項目６・７!K24="","",[12]調査項目６・７!K24)</f>
        <v>395</v>
      </c>
      <c r="L24" s="32" t="str">
        <f>IF([12]調査項目６・７!L24="","",[12]調査項目６・７!L24)</f>
        <v>－</v>
      </c>
      <c r="M24" s="32" t="str">
        <f>IF([12]調査項目６・７!M24="","",[12]調査項目６・７!M24)</f>
        <v>375</v>
      </c>
      <c r="N24" s="32" t="str">
        <f>IF([12]調査項目６・７!N24="","",[12]調査項目６・７!N24)</f>
        <v>－</v>
      </c>
      <c r="O24" s="34" t="str">
        <f>IF([12]調査項目６・７!O24="","",[12]調査項目６・７!O24)</f>
        <v>高萩市</v>
      </c>
      <c r="P24" s="25">
        <f>IF([12]調査項目６・７!P24="","",[12]調査項目６・７!P24)</f>
        <v>35065</v>
      </c>
      <c r="Q24" s="56" t="str">
        <f>IF([12]調査項目６・７!Q24="","",[12]調査項目６・７!Q24)</f>
        <v>(市長，副市長，教育長，議員)</v>
      </c>
      <c r="R24" s="72" t="str">
        <f>IF([12]調査項目６・７!R24="","",[12]調査項目６・７!R24)</f>
        <v>市長，副市長及び教育長の期末手当は，減額後の給料月額により算出</v>
      </c>
      <c r="S24" s="69"/>
      <c r="T24" s="14"/>
    </row>
    <row r="25" spans="1:20" s="18" customFormat="1" ht="12.95" customHeight="1">
      <c r="A25" s="14"/>
      <c r="B25" s="23" t="s">
        <v>27</v>
      </c>
      <c r="C25" s="26" t="str">
        <f>IF([13]調査項目６・７!C25="","",[13]調査項目６・７!C25)</f>
        <v>870</v>
      </c>
      <c r="D25" s="26" t="str">
        <f>IF([13]調査項目６・７!D25="","",[13]調査項目６・７!D25)</f>
        <v>－</v>
      </c>
      <c r="E25" s="26" t="str">
        <f>IF([13]調査項目６・７!E25="","",[13]調査項目６・７!E25)</f>
        <v>714</v>
      </c>
      <c r="F25" s="26" t="str">
        <f>IF([13]調査項目６・７!F25="","",[13]調査項目６・７!F25)</f>
        <v>－</v>
      </c>
      <c r="G25" s="26" t="str">
        <f>IF([13]調査項目６・７!G25="","",[13]調査項目６・７!G25)</f>
        <v>651</v>
      </c>
      <c r="H25" s="26" t="str">
        <f>IF([13]調査項目６・７!H25="","",[13]調査項目６・７!H25)</f>
        <v>－</v>
      </c>
      <c r="I25" s="26" t="str">
        <f>IF([13]調査項目６・７!I25="","",[13]調査項目６・７!I25)</f>
        <v>461</v>
      </c>
      <c r="J25" s="26" t="str">
        <f>IF([13]調査項目６・７!J25="","",[13]調査項目６・７!J25)</f>
        <v>－</v>
      </c>
      <c r="K25" s="26" t="str">
        <f>IF([13]調査項目６・７!K25="","",[13]調査項目６・７!K25)</f>
        <v>413</v>
      </c>
      <c r="L25" s="26" t="str">
        <f>IF([13]調査項目６・７!L25="","",[13]調査項目６・７!L25)</f>
        <v>－</v>
      </c>
      <c r="M25" s="26" t="str">
        <f>IF([13]調査項目６・７!M25="","",[13]調査項目６・７!M25)</f>
        <v>391</v>
      </c>
      <c r="N25" s="26" t="str">
        <f>IF([13]調査項目６・７!N25="","",[13]調査項目６・７!N25)</f>
        <v>－</v>
      </c>
      <c r="O25" s="27" t="str">
        <f>IF([13]調査項目６・７!O25="","",[13]調査項目６・７!O25)</f>
        <v>北茨城市</v>
      </c>
      <c r="P25" s="28">
        <f>IF([13]調査項目６・７!P25="","",[13]調査項目６・７!P25)</f>
        <v>38899</v>
      </c>
      <c r="Q25" s="57" t="str">
        <f>IF([13]調査項目６・７!Q25="","",[13]調査項目６・７!Q25)</f>
        <v>(市長，副市長，教育長)</v>
      </c>
      <c r="R25" s="73" t="str">
        <f>IF([13]調査項目６・７!R25="","",[13]調査項目６・７!R25)</f>
        <v/>
      </c>
      <c r="S25" s="14"/>
    </row>
    <row r="26" spans="1:20" s="18" customFormat="1" ht="12.95" customHeight="1">
      <c r="A26" s="14"/>
      <c r="B26" s="19"/>
      <c r="C26" s="20" t="str">
        <f>IF([13]調査項目６・７!C26="","",[13]調査項目６・７!C26)</f>
        <v/>
      </c>
      <c r="D26" s="20" t="str">
        <f>IF([13]調査項目６・７!D26="","",[13]調査項目６・７!D26)</f>
        <v/>
      </c>
      <c r="E26" s="20" t="str">
        <f>IF([13]調査項目６・７!E26="","",[13]調査項目６・７!E26)</f>
        <v/>
      </c>
      <c r="F26" s="20" t="str">
        <f>IF([13]調査項目６・７!F26="","",[13]調査項目６・７!F26)</f>
        <v/>
      </c>
      <c r="G26" s="20" t="str">
        <f>IF([13]調査項目６・７!G26="","",[13]調査項目６・７!G26)</f>
        <v/>
      </c>
      <c r="H26" s="20" t="str">
        <f>IF([13]調査項目６・７!H26="","",[13]調査項目６・７!H26)</f>
        <v/>
      </c>
      <c r="I26" s="20" t="str">
        <f>IF([13]調査項目６・７!I26="","",[13]調査項目６・７!I26)</f>
        <v/>
      </c>
      <c r="J26" s="20" t="str">
        <f>IF([13]調査項目６・７!J26="","",[13]調査項目６・７!J26)</f>
        <v/>
      </c>
      <c r="K26" s="20" t="str">
        <f>IF([13]調査項目６・７!K26="","",[13]調査項目６・７!K26)</f>
        <v/>
      </c>
      <c r="L26" s="20" t="str">
        <f>IF([13]調査項目６・７!L26="","",[13]調査項目６・７!L26)</f>
        <v/>
      </c>
      <c r="M26" s="20" t="str">
        <f>IF([13]調査項目６・７!M26="","",[13]調査項目６・７!M26)</f>
        <v/>
      </c>
      <c r="N26" s="20" t="str">
        <f>IF([13]調査項目６・７!N26="","",[13]調査項目６・７!N26)</f>
        <v/>
      </c>
      <c r="O26" s="21" t="str">
        <f>IF([13]調査項目６・７!O26="","",[13]調査項目６・７!O26)</f>
        <v/>
      </c>
      <c r="P26" s="22">
        <f>IF([13]調査項目６・７!P26="","",[13]調査項目６・７!P26)</f>
        <v>35156</v>
      </c>
      <c r="Q26" s="55" t="str">
        <f>IF([13]調査項目６・７!Q26="","",[13]調査項目６・７!Q26)</f>
        <v>(議員)</v>
      </c>
      <c r="R26" s="71" t="str">
        <f>IF([13]調査項目６・７!R26="","",[13]調査項目６・７!R26)</f>
        <v/>
      </c>
      <c r="S26" s="14"/>
    </row>
    <row r="27" spans="1:20" s="18" customFormat="1" ht="12.95" customHeight="1">
      <c r="A27" s="14"/>
      <c r="B27" s="23" t="s">
        <v>13</v>
      </c>
      <c r="C27" s="26" t="str">
        <f>IF([14]調査項目６・７!C27="","",[14]調査項目６・７!C27)</f>
        <v>900</v>
      </c>
      <c r="D27" s="26" t="str">
        <f>IF([14]調査項目６・７!D27="","",[14]調査項目６・７!D27)</f>
        <v>720</v>
      </c>
      <c r="E27" s="26" t="str">
        <f>IF([14]調査項目６・７!E27="","",[14]調査項目６・７!E27)</f>
        <v>720</v>
      </c>
      <c r="F27" s="26" t="str">
        <f>IF([14]調査項目６・７!F27="","",[14]調査項目６・７!F27)</f>
        <v>684</v>
      </c>
      <c r="G27" s="26" t="str">
        <f>IF([14]調査項目６・７!G27="","",[14]調査項目６・７!G27)</f>
        <v>650</v>
      </c>
      <c r="H27" s="26" t="str">
        <f>IF([14]調査項目６・７!H27="","",[14]調査項目６・７!H27)</f>
        <v>617.5</v>
      </c>
      <c r="I27" s="26" t="str">
        <f>IF([14]調査項目６・７!I27="","",[14]調査項目６・７!I27)</f>
        <v>460</v>
      </c>
      <c r="J27" s="26" t="str">
        <f>IF([14]調査項目６・７!J27="","",[14]調査項目６・７!J27)</f>
        <v>－</v>
      </c>
      <c r="K27" s="26" t="str">
        <f>IF([14]調査項目６・７!K27="","",[14]調査項目６・７!K27)</f>
        <v>425</v>
      </c>
      <c r="L27" s="26" t="str">
        <f>IF([14]調査項目６・７!L27="","",[14]調査項目６・７!L27)</f>
        <v>－</v>
      </c>
      <c r="M27" s="26" t="str">
        <f>IF([14]調査項目６・７!M27="","",[14]調査項目６・７!M27)</f>
        <v>400</v>
      </c>
      <c r="N27" s="26" t="str">
        <f>IF([14]調査項目６・７!N27="","",[14]調査項目６・７!N27)</f>
        <v>－</v>
      </c>
      <c r="O27" s="34" t="str">
        <f>IF([14]調査項目６・７!O27="","",[14]調査項目６・７!O27)</f>
        <v>笠間市</v>
      </c>
      <c r="P27" s="28">
        <f>IF([14]調査項目６・７!P27="","",[14]調査項目６・７!P27)</f>
        <v>38795</v>
      </c>
      <c r="Q27" s="57" t="str">
        <f>IF([14]調査項目６・７!Q27="","",[14]調査項目６・７!Q27)</f>
        <v>(市長，副市長，教育長，議員)</v>
      </c>
      <c r="R27" s="73" t="str">
        <f>IF([14]調査項目６・７!R27="","",[14]調査項目６・７!R27)</f>
        <v>市長，副市長及び教育長の期末手当は，減額後の給料月額により算出</v>
      </c>
      <c r="S27" s="14"/>
    </row>
    <row r="28" spans="1:20" s="18" customFormat="1" ht="12.95" customHeight="1">
      <c r="A28" s="14"/>
      <c r="B28" s="23" t="s">
        <v>20</v>
      </c>
      <c r="C28" s="35" t="str">
        <f>IF([15]調査項目６・７!C28="","",[15]調査項目６・７!C28)</f>
        <v>876</v>
      </c>
      <c r="D28" s="35" t="str">
        <f>IF([15]調査項目６・７!D28="","",[15]調査項目６・７!D28)</f>
        <v>－</v>
      </c>
      <c r="E28" s="35" t="str">
        <f>IF([15]調査項目６・７!E28="","",[15]調査項目６・７!E28)</f>
        <v>718</v>
      </c>
      <c r="F28" s="35" t="str">
        <f>IF([15]調査項目６・７!F28="","",[15]調査項目６・７!F28)</f>
        <v>－</v>
      </c>
      <c r="G28" s="35" t="str">
        <f>IF([15]調査項目６・７!G28="","",[15]調査項目６・７!G28)</f>
        <v>658</v>
      </c>
      <c r="H28" s="35" t="str">
        <f>IF([15]調査項目６・７!H28="","",[15]調査項目６・７!H28)</f>
        <v>－</v>
      </c>
      <c r="I28" s="35" t="str">
        <f>IF([15]調査項目６・７!I28="","",[15]調査項目６・７!I28)</f>
        <v>494</v>
      </c>
      <c r="J28" s="35" t="str">
        <f>IF([15]調査項目６・７!J28="","",[15]調査項目６・７!J28)</f>
        <v>－</v>
      </c>
      <c r="K28" s="35" t="str">
        <f>IF([15]調査項目６・７!K28="","",[15]調査項目６・７!K28)</f>
        <v>444</v>
      </c>
      <c r="L28" s="35" t="str">
        <f>IF([15]調査項目６・７!L28="","",[15]調査項目６・７!L28)</f>
        <v>－</v>
      </c>
      <c r="M28" s="35" t="str">
        <f>IF([15]調査項目６・７!M28="","",[15]調査項目６・７!M28)</f>
        <v>411</v>
      </c>
      <c r="N28" s="67" t="str">
        <f>IF([15]調査項目６・７!N28="","",[15]調査項目６・７!N28)</f>
        <v>－</v>
      </c>
      <c r="O28" s="61" t="str">
        <f>IF([15]調査項目６・７!O28="","",[15]調査項目６・７!O28)</f>
        <v>取手市</v>
      </c>
      <c r="P28" s="36">
        <f>IF([15]調査項目６・７!P28="","",[15]調査項目６・７!P28)</f>
        <v>36161</v>
      </c>
      <c r="Q28" s="58" t="str">
        <f>IF([15]調査項目６・７!Q28="","",[15]調査項目６・７!Q28)</f>
        <v>(市長，副市長，教育長)</v>
      </c>
      <c r="R28" s="74" t="str">
        <f>IF([15]調査項目６・７!R28="","",[15]調査項目６・７!R28)</f>
        <v/>
      </c>
      <c r="S28" s="14"/>
    </row>
    <row r="29" spans="1:20" s="18" customFormat="1" ht="12.95" customHeight="1">
      <c r="A29" s="14"/>
      <c r="B29" s="27"/>
      <c r="C29" s="20" t="str">
        <f>IF([15]調査項目６・７!C29="","",[15]調査項目６・７!C29)</f>
        <v/>
      </c>
      <c r="D29" s="20" t="str">
        <f>IF([15]調査項目６・７!D29="","",[15]調査項目６・７!D29)</f>
        <v/>
      </c>
      <c r="E29" s="20" t="str">
        <f>IF([15]調査項目６・７!E29="","",[15]調査項目６・７!E29)</f>
        <v/>
      </c>
      <c r="F29" s="20" t="str">
        <f>IF([15]調査項目６・７!F29="","",[15]調査項目６・７!F29)</f>
        <v/>
      </c>
      <c r="G29" s="20" t="str">
        <f>IF([15]調査項目６・７!G29="","",[15]調査項目６・７!G29)</f>
        <v/>
      </c>
      <c r="H29" s="20" t="str">
        <f>IF([15]調査項目６・７!H29="","",[15]調査項目６・７!H29)</f>
        <v/>
      </c>
      <c r="I29" s="20" t="str">
        <f>IF([15]調査項目６・７!I29="","",[15]調査項目６・７!I29)</f>
        <v/>
      </c>
      <c r="J29" s="20" t="str">
        <f>IF([15]調査項目６・７!J29="","",[15]調査項目６・７!J29)</f>
        <v/>
      </c>
      <c r="K29" s="20" t="str">
        <f>IF([15]調査項目６・７!K29="","",[15]調査項目６・７!K29)</f>
        <v/>
      </c>
      <c r="L29" s="20" t="str">
        <f>IF([15]調査項目６・７!L29="","",[15]調査項目６・７!L29)</f>
        <v/>
      </c>
      <c r="M29" s="20" t="str">
        <f>IF([15]調査項目６・７!M29="","",[15]調査項目６・７!M29)</f>
        <v/>
      </c>
      <c r="N29" s="20" t="str">
        <f>IF([15]調査項目６・７!N29="","",[15]調査項目６・７!N29)</f>
        <v/>
      </c>
      <c r="O29" s="21" t="str">
        <f>IF([15]調査項目６・７!O29="","",[15]調査項目６・７!O29)</f>
        <v/>
      </c>
      <c r="P29" s="22">
        <f>IF([15]調査項目６・７!P29="","",[15]調査項目６・７!P29)</f>
        <v>34608</v>
      </c>
      <c r="Q29" s="55" t="str">
        <f>IF([15]調査項目６・７!Q29="","",[15]調査項目６・７!Q29)</f>
        <v>(議員)</v>
      </c>
      <c r="R29" s="71" t="str">
        <f>IF([15]調査項目６・７!R29="","",[15]調査項目６・７!R29)</f>
        <v/>
      </c>
      <c r="S29" s="14"/>
    </row>
    <row r="30" spans="1:20" s="18" customFormat="1" ht="12.95" customHeight="1">
      <c r="A30" s="14"/>
      <c r="B30" s="38" t="s">
        <v>21</v>
      </c>
      <c r="C30" s="26" t="str">
        <f>IF([16]調査項目６・７!C30="","",[16]調査項目６・７!C30)</f>
        <v>880</v>
      </c>
      <c r="D30" s="26" t="str">
        <f>IF([16]調査項目６・７!D30="","",[16]調査項目６・７!D30)</f>
        <v>－</v>
      </c>
      <c r="E30" s="26" t="str">
        <f>IF([16]調査項目６・７!E30="","",[16]調査項目６・７!E30)</f>
        <v>680</v>
      </c>
      <c r="F30" s="26" t="str">
        <f>IF([16]調査項目６・７!F30="","",[16]調査項目６・７!F30)</f>
        <v>－</v>
      </c>
      <c r="G30" s="26" t="str">
        <f>IF([16]調査項目６・７!G30="","",[16]調査項目６・７!G30)</f>
        <v>640</v>
      </c>
      <c r="H30" s="26" t="str">
        <f>IF([16]調査項目６・７!H30="","",[16]調査項目６・７!H30)</f>
        <v>－</v>
      </c>
      <c r="I30" s="26" t="str">
        <f>IF([16]調査項目６・７!I30="","",[16]調査項目６・７!I30)</f>
        <v>450</v>
      </c>
      <c r="J30" s="26" t="str">
        <f>IF([16]調査項目６・７!J30="","",[16]調査項目６・７!J30)</f>
        <v>－</v>
      </c>
      <c r="K30" s="26" t="str">
        <f>IF([16]調査項目６・７!K30="","",[16]調査項目６・７!K30)</f>
        <v>410</v>
      </c>
      <c r="L30" s="26" t="str">
        <f>IF([16]調査項目６・７!L30="","",[16]調査項目６・７!L30)</f>
        <v>－</v>
      </c>
      <c r="M30" s="26" t="str">
        <f>IF([16]調査項目６・７!M30="","",[16]調査項目６・７!M30)</f>
        <v>390</v>
      </c>
      <c r="N30" s="26" t="str">
        <f>IF([16]調査項目６・７!N30="","",[16]調査項目６・７!N30)</f>
        <v>－</v>
      </c>
      <c r="O30" s="39" t="str">
        <f>IF([16]調査項目６・７!O30="","",[16]調査項目６・７!O30)</f>
        <v>牛久市</v>
      </c>
      <c r="P30" s="28">
        <f>IF([16]調査項目６・７!P30="","",[16]調査項目６・７!P30)</f>
        <v>35339</v>
      </c>
      <c r="Q30" s="57" t="str">
        <f>IF([16]調査項目６・７!Q30="","",[16]調査項目６・７!Q30)</f>
        <v>(市長，副市長，教育長，議員)</v>
      </c>
      <c r="R30" s="73" t="str">
        <f>IF([16]調査項目６・７!R30="","",[16]調査項目６・７!R30)</f>
        <v/>
      </c>
      <c r="S30" s="40"/>
    </row>
    <row r="31" spans="1:20" s="18" customFormat="1" ht="12.95" customHeight="1">
      <c r="A31" s="14"/>
      <c r="B31" s="34" t="s">
        <v>22</v>
      </c>
      <c r="C31" s="32" t="str">
        <f>IF([17]調査項目６・７!C31="","",[17]調査項目６・７!C31)</f>
        <v>927</v>
      </c>
      <c r="D31" s="32" t="str">
        <f>IF([17]調査項目６・７!D31="","",[17]調査項目６・７!D31)</f>
        <v>－</v>
      </c>
      <c r="E31" s="32" t="str">
        <f>IF([17]調査項目６・７!E31="","",[17]調査項目６・７!E31)</f>
        <v>762</v>
      </c>
      <c r="F31" s="32" t="str">
        <f>IF([17]調査項目６・７!F31="","",[17]調査項目６・７!F31)</f>
        <v>－</v>
      </c>
      <c r="G31" s="32" t="str">
        <f>IF([17]調査項目６・７!G31="","",[17]調査項目６・７!G31)</f>
        <v>680</v>
      </c>
      <c r="H31" s="32" t="str">
        <f>IF([17]調査項目６・７!H31="","",[17]調査項目６・７!H31)</f>
        <v>－</v>
      </c>
      <c r="I31" s="32" t="str">
        <f>IF([17]調査項目６・７!I31="","",[17]調査項目６・７!I31)</f>
        <v>547</v>
      </c>
      <c r="J31" s="32" t="str">
        <f>IF([17]調査項目６・７!J31="","",[17]調査項目６・７!J31)</f>
        <v>－</v>
      </c>
      <c r="K31" s="32" t="str">
        <f>IF([17]調査項目６・７!K31="","",[17]調査項目６・７!K31)</f>
        <v>480</v>
      </c>
      <c r="L31" s="32" t="str">
        <f>IF([17]調査項目６・７!L31="","",[17]調査項目６・７!L31)</f>
        <v>－</v>
      </c>
      <c r="M31" s="32" t="str">
        <f>IF([17]調査項目６・７!M31="","",[17]調査項目６・７!M31)</f>
        <v>447</v>
      </c>
      <c r="N31" s="32" t="str">
        <f>IF([17]調査項目６・７!N31="","",[17]調査項目６・７!N31)</f>
        <v>－</v>
      </c>
      <c r="O31" s="34" t="str">
        <f>IF([17]調査項目６・７!O31="","",[17]調査項目６・７!O31)</f>
        <v>つくば市</v>
      </c>
      <c r="P31" s="25">
        <f>IF([17]調査項目６・７!P31="","",[17]調査項目６・７!P31)</f>
        <v>34425</v>
      </c>
      <c r="Q31" s="56" t="str">
        <f>IF([17]調査項目６・７!Q31="","",[17]調査項目６・７!Q31)</f>
        <v>(市長，副市長，教育長，議員)</v>
      </c>
      <c r="R31" s="72" t="str">
        <f>IF([17]調査項目６・７!R31="","",[17]調査項目６・７!R31)</f>
        <v/>
      </c>
      <c r="S31" s="14"/>
    </row>
    <row r="32" spans="1:20" s="18" customFormat="1" ht="12.95" customHeight="1">
      <c r="A32" s="14"/>
      <c r="B32" s="23" t="s">
        <v>23</v>
      </c>
      <c r="C32" s="32" t="str">
        <f>IF([18]調査項目６・７!C32="","",[18]調査項目６・７!C32)</f>
        <v>963</v>
      </c>
      <c r="D32" s="32" t="str">
        <f>IF([18]調査項目６・７!D32="","",[18]調査項目６・７!D32)</f>
        <v>－</v>
      </c>
      <c r="E32" s="32" t="str">
        <f>IF([18]調査項目６・７!E32="","",[18]調査項目６・７!E32)</f>
        <v>778</v>
      </c>
      <c r="F32" s="32" t="str">
        <f>IF([18]調査項目６・７!F32="","",[18]調査項目６・７!F32)</f>
        <v>－</v>
      </c>
      <c r="G32" s="32" t="str">
        <f>IF([18]調査項目６・７!G32="","",[18]調査項目６・７!G32)</f>
        <v>710</v>
      </c>
      <c r="H32" s="32" t="str">
        <f>IF([18]調査項目６・７!H32="","",[18]調査項目６・７!H32)</f>
        <v>－</v>
      </c>
      <c r="I32" s="32" t="str">
        <f>IF([18]調査項目６・７!I32="","",[18]調査項目６・７!I32)</f>
        <v>541</v>
      </c>
      <c r="J32" s="32" t="str">
        <f>IF([18]調査項目６・７!J32="","",[18]調査項目６・７!J32)</f>
        <v>－</v>
      </c>
      <c r="K32" s="32" t="str">
        <f>IF([18]調査項目６・７!K32="","",[18]調査項目６・７!K32)</f>
        <v>504</v>
      </c>
      <c r="L32" s="32" t="str">
        <f>IF([18]調査項目６・７!L32="","",[18]調査項目６・７!L32)</f>
        <v>－</v>
      </c>
      <c r="M32" s="32" t="str">
        <f>IF([18]調査項目６・７!M32="","",[18]調査項目６・７!M32)</f>
        <v>470</v>
      </c>
      <c r="N32" s="32" t="str">
        <f>IF([18]調査項目６・７!N32="","",[18]調査項目６・７!N32)</f>
        <v>－</v>
      </c>
      <c r="O32" s="34" t="str">
        <f>IF([18]調査項目６・７!O32="","",[18]調査項目６・７!O32)</f>
        <v>ひたちなか市</v>
      </c>
      <c r="P32" s="25">
        <f>IF([18]調査項目６・７!P32="","",[18]調査項目６・７!P32)</f>
        <v>35065</v>
      </c>
      <c r="Q32" s="56" t="str">
        <f>IF([18]調査項目６・７!Q32="","",[18]調査項目６・７!Q32)</f>
        <v>(市長，副市長，教育長，議員)</v>
      </c>
      <c r="R32" s="72" t="str">
        <f>IF([18]調査項目６・７!R32="","",[18]調査項目６・７!R32)</f>
        <v>市長の期末手当30％，副市長及び教育長の期末手当20％の減額を実施中</v>
      </c>
      <c r="S32" s="14"/>
    </row>
    <row r="33" spans="1:19" s="18" customFormat="1" ht="12.95" customHeight="1">
      <c r="A33" s="14"/>
      <c r="B33" s="23" t="s">
        <v>55</v>
      </c>
      <c r="C33" s="35" t="str">
        <f>IF([19]調査項目６・７!C33="","",[2]調査項目６・７!C33)</f>
        <v>836</v>
      </c>
      <c r="D33" s="35" t="str">
        <f>IF([19]調査項目６・７!D33="","",[2]調査項目６・７!D33)</f>
        <v>－</v>
      </c>
      <c r="E33" s="35" t="str">
        <f>IF([19]調査項目６・７!E33="","",[2]調査項目６・７!E33)</f>
        <v>667</v>
      </c>
      <c r="F33" s="35" t="str">
        <f>IF([19]調査項目６・７!F33="","",[2]調査項目６・７!F33)</f>
        <v>－</v>
      </c>
      <c r="G33" s="35" t="str">
        <f>IF([19]調査項目６・７!G33="","",[2]調査項目６・７!G33)</f>
        <v>602</v>
      </c>
      <c r="H33" s="35" t="str">
        <f>IF([19]調査項目６・７!H33="","",[2]調査項目６・７!H33)</f>
        <v>－</v>
      </c>
      <c r="I33" s="35" t="str">
        <f>IF([19]調査項目６・７!I33="","",[2]調査項目６・７!I33)</f>
        <v>396</v>
      </c>
      <c r="J33" s="35" t="str">
        <f>IF([19]調査項目６・７!J33="","",[2]調査項目６・７!J33)</f>
        <v>－</v>
      </c>
      <c r="K33" s="35" t="str">
        <f>IF([19]調査項目６・７!K33="","",[2]調査項目６・７!K33)</f>
        <v>363</v>
      </c>
      <c r="L33" s="35" t="str">
        <f>IF([19]調査項目６・７!L33="","",[2]調査項目６・７!L33)</f>
        <v>－</v>
      </c>
      <c r="M33" s="35" t="str">
        <f>IF([19]調査項目６・７!M33="","",[2]調査項目６・７!M33)</f>
        <v>342</v>
      </c>
      <c r="N33" s="67" t="str">
        <f>IF([19]調査項目６・７!N33="","",[2]調査項目６・７!N33)</f>
        <v>－</v>
      </c>
      <c r="O33" s="61" t="str">
        <f>IF([19]調査項目６・７!O33="","",[19]調査項目６・７!O33)</f>
        <v>鹿嶋市</v>
      </c>
      <c r="P33" s="36">
        <f>IF([19]調査項目６・７!P33="","",[19]調査項目６・７!P33)</f>
        <v>37377</v>
      </c>
      <c r="Q33" s="58" t="str">
        <f>IF([19]調査項目６・７!Q33="","",[19]調査項目６・７!Q33)</f>
        <v>(市長，副市長，教育長)</v>
      </c>
      <c r="R33" s="74" t="str">
        <f>IF([19]調査項目６・７!R33="","",[19]調査項目６・７!R33)</f>
        <v/>
      </c>
      <c r="S33" s="14"/>
    </row>
    <row r="34" spans="1:19" s="18" customFormat="1" ht="12.95" customHeight="1">
      <c r="A34" s="14"/>
      <c r="B34" s="19"/>
      <c r="C34" s="20" t="str">
        <f>IF([19]調査項目６・７!C34="","",[2]調査項目６・７!C34)</f>
        <v/>
      </c>
      <c r="D34" s="20" t="str">
        <f>IF([19]調査項目６・７!D34="","",[2]調査項目６・７!D34)</f>
        <v/>
      </c>
      <c r="E34" s="20" t="str">
        <f>IF([19]調査項目６・７!E34="","",[2]調査項目６・７!E34)</f>
        <v/>
      </c>
      <c r="F34" s="20" t="str">
        <f>IF([19]調査項目６・７!F34="","",[2]調査項目６・７!F34)</f>
        <v/>
      </c>
      <c r="G34" s="20" t="str">
        <f>IF([19]調査項目６・７!G34="","",[2]調査項目６・７!G34)</f>
        <v/>
      </c>
      <c r="H34" s="20" t="str">
        <f>IF([19]調査項目６・７!H34="","",[2]調査項目６・７!H34)</f>
        <v/>
      </c>
      <c r="I34" s="20" t="str">
        <f>IF([19]調査項目６・７!I34="","",[2]調査項目６・７!I34)</f>
        <v/>
      </c>
      <c r="J34" s="20" t="str">
        <f>IF([19]調査項目６・７!J34="","",[2]調査項目６・７!J34)</f>
        <v/>
      </c>
      <c r="K34" s="20" t="str">
        <f>IF([19]調査項目６・７!K34="","",[2]調査項目６・７!K34)</f>
        <v/>
      </c>
      <c r="L34" s="20" t="str">
        <f>IF([19]調査項目６・７!L34="","",[2]調査項目６・７!L34)</f>
        <v/>
      </c>
      <c r="M34" s="20" t="str">
        <f>IF([19]調査項目６・７!M34="","",[2]調査項目６・７!M34)</f>
        <v/>
      </c>
      <c r="N34" s="20" t="str">
        <f>IF([19]調査項目６・７!N34="","",[2]調査項目６・７!N34)</f>
        <v/>
      </c>
      <c r="O34" s="21" t="str">
        <f>IF([19]調査項目６・７!O34="","",[19]調査項目６・７!O34)</f>
        <v/>
      </c>
      <c r="P34" s="22">
        <f>IF([19]調査項目６・７!P34="","",[19]調査項目６・７!P34)</f>
        <v>37742</v>
      </c>
      <c r="Q34" s="55" t="str">
        <f>IF([19]調査項目６・７!Q34="","",[19]調査項目６・７!Q34)</f>
        <v>(議員)</v>
      </c>
      <c r="R34" s="71" t="str">
        <f>IF([19]調査項目６・７!R34="","",[19]調査項目６・７!R34)</f>
        <v/>
      </c>
      <c r="S34" s="14"/>
    </row>
    <row r="35" spans="1:19" s="18" customFormat="1" ht="12.95" customHeight="1">
      <c r="A35" s="14"/>
      <c r="B35" s="27" t="s">
        <v>3</v>
      </c>
      <c r="C35" s="41" t="str">
        <f>IF([20]調査項目６・７!C35="","",[20]調査項目６・７!C35)</f>
        <v>784</v>
      </c>
      <c r="D35" s="41" t="str">
        <f>IF([20]調査項目６・７!D35="","",[20]調査項目６・７!D35)</f>
        <v>548.8</v>
      </c>
      <c r="E35" s="41" t="str">
        <f>IF([20]調査項目６・７!E35="","",[20]調査項目６・７!E35)</f>
        <v>608</v>
      </c>
      <c r="F35" s="41" t="str">
        <f>IF([20]調査項目６・７!F35="","",[20]調査項目６・７!F35)</f>
        <v>－</v>
      </c>
      <c r="G35" s="41" t="str">
        <f>IF([20]調査項目６・７!G35="","",[20]調査項目６・７!G35)</f>
        <v>550</v>
      </c>
      <c r="H35" s="41" t="str">
        <f>IF([20]調査項目６・７!H35="","",[20]調査項目６・７!H35)</f>
        <v>－</v>
      </c>
      <c r="I35" s="41" t="str">
        <f>IF([20]調査項目６・７!I35="","",[20]調査項目６・７!I35)</f>
        <v>327</v>
      </c>
      <c r="J35" s="41" t="str">
        <f>IF([20]調査項目６・７!J35="","",[20]調査項目６・７!J35)</f>
        <v>－</v>
      </c>
      <c r="K35" s="41" t="str">
        <f>IF([20]調査項目６・７!K35="","",[20]調査項目６・７!K35)</f>
        <v>279</v>
      </c>
      <c r="L35" s="41" t="str">
        <f>IF([20]調査項目６・７!L35="","",[20]調査項目６・７!L35)</f>
        <v>－</v>
      </c>
      <c r="M35" s="41" t="str">
        <f>IF([20]調査項目６・７!M35="","",[20]調査項目６・７!M35)</f>
        <v>259</v>
      </c>
      <c r="N35" s="67" t="str">
        <f>IF([20]調査項目６・７!N35="","",[20]調査項目６・７!N35)</f>
        <v>－</v>
      </c>
      <c r="O35" s="61" t="str">
        <f>IF([20]調査項目６・７!O35="","",[20]調査項目６・７!O35)</f>
        <v>潮来市</v>
      </c>
      <c r="P35" s="36">
        <f>IF([20]調査項目６・７!P35="","",[20]調査項目６・７!P35)</f>
        <v>34335</v>
      </c>
      <c r="Q35" s="58" t="str">
        <f>IF([20]調査項目６・７!Q35="","",[20]調査項目６・７!Q35)</f>
        <v>(市長，副市長，教育長)</v>
      </c>
      <c r="R35" s="74" t="str">
        <f>IF([20]調査項目６・７!R35="","",[20]調査項目６・７!R35)</f>
        <v>市長の期末手当は，減額後の給料月額により算出</v>
      </c>
      <c r="S35" s="14"/>
    </row>
    <row r="36" spans="1:19" s="18" customFormat="1" ht="12.95" customHeight="1">
      <c r="A36" s="14"/>
      <c r="B36" s="19"/>
      <c r="C36" s="42" t="str">
        <f>IF([20]調査項目６・７!C36="","",[20]調査項目６・７!C36)</f>
        <v/>
      </c>
      <c r="D36" s="42" t="str">
        <f>IF([20]調査項目６・７!D36="","",[20]調査項目６・７!D36)</f>
        <v/>
      </c>
      <c r="E36" s="42" t="str">
        <f>IF([20]調査項目６・７!E36="","",[20]調査項目６・７!E36)</f>
        <v/>
      </c>
      <c r="F36" s="42" t="str">
        <f>IF([20]調査項目６・７!F36="","",[20]調査項目６・７!F36)</f>
        <v/>
      </c>
      <c r="G36" s="42" t="str">
        <f>IF([20]調査項目６・７!G36="","",[20]調査項目６・７!G36)</f>
        <v/>
      </c>
      <c r="H36" s="42" t="str">
        <f>IF([20]調査項目６・７!H36="","",[20]調査項目６・７!H36)</f>
        <v/>
      </c>
      <c r="I36" s="42" t="str">
        <f>IF([20]調査項目６・７!I36="","",[20]調査項目６・７!I36)</f>
        <v/>
      </c>
      <c r="J36" s="42" t="str">
        <f>IF([20]調査項目６・７!J36="","",[20]調査項目６・７!J36)</f>
        <v/>
      </c>
      <c r="K36" s="42" t="str">
        <f>IF([20]調査項目６・７!K36="","",[20]調査項目６・７!K36)</f>
        <v/>
      </c>
      <c r="L36" s="42" t="str">
        <f>IF([20]調査項目６・７!L36="","",[20]調査項目６・７!L36)</f>
        <v/>
      </c>
      <c r="M36" s="42" t="str">
        <f>IF([20]調査項目６・７!M36="","",[20]調査項目６・７!M36)</f>
        <v/>
      </c>
      <c r="N36" s="20" t="str">
        <f>IF([20]調査項目６・７!N36="","",[20]調査項目６・７!N36)</f>
        <v/>
      </c>
      <c r="O36" s="21" t="str">
        <f>IF([20]調査項目６・７!O36="","",[20]調査項目６・７!O36)</f>
        <v/>
      </c>
      <c r="P36" s="22">
        <f>IF([20]調査項目６・７!P36="","",[20]調査項目６・７!P36)</f>
        <v>36161</v>
      </c>
      <c r="Q36" s="55" t="str">
        <f>IF([20]調査項目６・７!Q36="","",[20]調査項目６・７!Q36)</f>
        <v>(議員)</v>
      </c>
      <c r="R36" s="71" t="str">
        <f>IF([20]調査項目６・７!R36="","",[20]調査項目６・７!R36)</f>
        <v/>
      </c>
      <c r="S36" s="14"/>
    </row>
    <row r="37" spans="1:19" s="18" customFormat="1" ht="12.75" customHeight="1">
      <c r="A37" s="14"/>
      <c r="B37" s="43" t="s">
        <v>28</v>
      </c>
      <c r="C37" s="41" t="str">
        <f>IF([21]調査項目６・７!C37="","",[21]調査項目６・７!C37)</f>
        <v>800</v>
      </c>
      <c r="D37" s="41" t="str">
        <f>IF([21]調査項目６・７!D37="","",[21]調査項目６・７!D37)</f>
        <v>－</v>
      </c>
      <c r="E37" s="41" t="str">
        <f>IF([21]調査項目６・７!E37="","",[21]調査項目６・７!E37)</f>
        <v>646</v>
      </c>
      <c r="F37" s="41" t="str">
        <f>IF([21]調査項目６・７!F37="","",[21]調査項目６・７!F37)</f>
        <v>－</v>
      </c>
      <c r="G37" s="41" t="str">
        <f>IF([21]調査項目６・７!G37="","",[21]調査項目６・７!G37)</f>
        <v>604</v>
      </c>
      <c r="H37" s="41" t="str">
        <f>IF([21]調査項目６・７!H37="","",[21]調査項目６・７!H37)</f>
        <v>－</v>
      </c>
      <c r="I37" s="41" t="str">
        <f>IF([21]調査項目６・７!I37="","",[21]調査項目６・７!I37)</f>
        <v>430</v>
      </c>
      <c r="J37" s="41" t="str">
        <f>IF([21]調査項目６・７!J37="","",[21]調査項目６・７!J37)</f>
        <v>－</v>
      </c>
      <c r="K37" s="41" t="str">
        <f>IF([21]調査項目６・７!K37="","",[21]調査項目６・７!K37)</f>
        <v>397</v>
      </c>
      <c r="L37" s="41" t="str">
        <f>IF([21]調査項目６・７!L37="","",[21]調査項目６・７!L37)</f>
        <v>－</v>
      </c>
      <c r="M37" s="41" t="str">
        <f>IF([21]調査項目６・７!M37="","",[21]調査項目６・７!M37)</f>
        <v>367</v>
      </c>
      <c r="N37" s="67" t="str">
        <f>IF([21]調査項目６・７!N37="","",[21]調査項目６・７!N37)</f>
        <v>－</v>
      </c>
      <c r="O37" s="62" t="str">
        <f>IF([21]調査項目６・７!O37="","",[21]調査項目６・７!O37)</f>
        <v>守谷市</v>
      </c>
      <c r="P37" s="36">
        <f>IF([21]調査項目６・７!P37="","",[21]調査項目６・７!P37)</f>
        <v>37712</v>
      </c>
      <c r="Q37" s="58" t="str">
        <f>IF([21]調査項目６・７!Q37="","",[21]調査項目６・７!Q37)</f>
        <v>(市長，副市長，議員)</v>
      </c>
      <c r="R37" s="74" t="str">
        <f>IF([21]調査項目６・７!R37="","",[21]調査項目６・７!R37)</f>
        <v/>
      </c>
      <c r="S37" s="14"/>
    </row>
    <row r="38" spans="1:19" s="18" customFormat="1" ht="12.75" customHeight="1">
      <c r="A38" s="14"/>
      <c r="B38" s="44"/>
      <c r="C38" s="42" t="str">
        <f>IF([21]調査項目６・７!C38="","",[21]調査項目６・７!C38)</f>
        <v/>
      </c>
      <c r="D38" s="42" t="str">
        <f>IF([21]調査項目６・７!D38="","",[21]調査項目６・７!D38)</f>
        <v/>
      </c>
      <c r="E38" s="42" t="str">
        <f>IF([21]調査項目６・７!E38="","",[21]調査項目６・７!E38)</f>
        <v/>
      </c>
      <c r="F38" s="42" t="str">
        <f>IF([21]調査項目６・７!F38="","",[21]調査項目６・７!F38)</f>
        <v/>
      </c>
      <c r="G38" s="42" t="str">
        <f>IF([21]調査項目６・７!G38="","",[21]調査項目６・７!G38)</f>
        <v/>
      </c>
      <c r="H38" s="42" t="str">
        <f>IF([21]調査項目６・７!H38="","",[21]調査項目６・７!H38)</f>
        <v/>
      </c>
      <c r="I38" s="42" t="str">
        <f>IF([21]調査項目６・７!I38="","",[21]調査項目６・７!I38)</f>
        <v/>
      </c>
      <c r="J38" s="42" t="str">
        <f>IF([21]調査項目６・７!J38="","",[21]調査項目６・７!J38)</f>
        <v/>
      </c>
      <c r="K38" s="42" t="str">
        <f>IF([21]調査項目６・７!K38="","",[21]調査項目６・７!K38)</f>
        <v/>
      </c>
      <c r="L38" s="42" t="str">
        <f>IF([21]調査項目６・７!L38="","",[21]調査項目６・７!L38)</f>
        <v/>
      </c>
      <c r="M38" s="42" t="str">
        <f>IF([21]調査項目６・７!M38="","",[21]調査項目６・７!M38)</f>
        <v/>
      </c>
      <c r="N38" s="20" t="str">
        <f>IF([21]調査項目６・７!N38="","",[21]調査項目６・７!N38)</f>
        <v/>
      </c>
      <c r="O38" s="44"/>
      <c r="P38" s="22">
        <f>IF([21]調査項目６・７!P38="","",[21]調査項目６・７!P38)</f>
        <v>42095</v>
      </c>
      <c r="Q38" s="55" t="str">
        <f>IF([21]調査項目６・７!Q38="","",[21]調査項目６・７!Q38)</f>
        <v>(教育長）</v>
      </c>
      <c r="R38" s="71" t="str">
        <f>IF([21]調査項目６・７!R38="","",[21]調査項目６・７!R38)</f>
        <v/>
      </c>
      <c r="S38" s="14"/>
    </row>
    <row r="39" spans="1:19" s="18" customFormat="1" ht="12.95" customHeight="1">
      <c r="A39" s="14"/>
      <c r="B39" s="23" t="s">
        <v>4</v>
      </c>
      <c r="C39" s="41">
        <f>IF([22]調査項目６・７!C39="","",[22]調査項目６・７!C39)</f>
        <v>820</v>
      </c>
      <c r="D39" s="41">
        <f>IF([22]調査項目６・７!D39="","",[22]調査項目６・７!D39)</f>
        <v>656</v>
      </c>
      <c r="E39" s="41">
        <f>IF([22]調査項目６・７!E39="","",[22]調査項目６・７!E39)</f>
        <v>643</v>
      </c>
      <c r="F39" s="41" t="str">
        <f>IF([22]調査項目６・７!F39="","",[22]調査項目６・７!F39)</f>
        <v>－</v>
      </c>
      <c r="G39" s="41">
        <f>IF([22]調査項目６・７!G39="","",[22]調査項目６・７!G39)</f>
        <v>600</v>
      </c>
      <c r="H39" s="41" t="str">
        <f>IF([22]調査項目６・７!H39="","",[22]調査項目６・７!H39)</f>
        <v>－</v>
      </c>
      <c r="I39" s="41">
        <f>IF([22]調査項目６・７!I39="","",[22]調査項目６・７!I39)</f>
        <v>410</v>
      </c>
      <c r="J39" s="41" t="str">
        <f>IF([22]調査項目６・７!J39="","",[22]調査項目６・７!J39)</f>
        <v>－</v>
      </c>
      <c r="K39" s="41">
        <f>IF([22]調査項目６・７!K39="","",[22]調査項目６・７!K39)</f>
        <v>370</v>
      </c>
      <c r="L39" s="41" t="str">
        <f>IF([22]調査項目６・７!L39="","",[22]調査項目６・７!L39)</f>
        <v>－</v>
      </c>
      <c r="M39" s="41" t="str">
        <f>IF([22]調査項目６・７!M39="","",[22]調査項目６・７!M39)</f>
        <v>350</v>
      </c>
      <c r="N39" s="67" t="str">
        <f>IF([22]調査項目６・７!N39="","",[22]調査項目６・７!N39)</f>
        <v>－</v>
      </c>
      <c r="O39" s="61" t="str">
        <f>IF([22]調査項目６・７!O39="","",[22]調査項目６・７!O39)</f>
        <v>常陸大宮市</v>
      </c>
      <c r="P39" s="36">
        <f>IF([22]調査項目６・７!P39="","",[22]調査項目６・７!P39)</f>
        <v>35521</v>
      </c>
      <c r="Q39" s="58" t="str">
        <f>IF([22]調査項目６・７!Q39="","",[22]調査項目６・７!Q39)</f>
        <v>(市長，副市長，教育長)</v>
      </c>
      <c r="R39" s="74" t="str">
        <f>IF([22]調査項目６・７!R39="","",[22]調査項目６・７!R39)</f>
        <v>市長の期末手当は，減額後の給料月額により算出</v>
      </c>
      <c r="S39" s="14"/>
    </row>
    <row r="40" spans="1:19" s="18" customFormat="1" ht="12.95" customHeight="1">
      <c r="A40" s="14"/>
      <c r="B40" s="27"/>
      <c r="C40" s="42" t="str">
        <f>IF([22]調査項目６・７!C40="","",[22]調査項目６・７!C40)</f>
        <v/>
      </c>
      <c r="D40" s="42" t="str">
        <f>IF([22]調査項目６・７!D40="","",[22]調査項目６・７!D40)</f>
        <v/>
      </c>
      <c r="E40" s="42" t="str">
        <f>IF([22]調査項目６・７!E40="","",[22]調査項目６・７!E40)</f>
        <v/>
      </c>
      <c r="F40" s="42" t="str">
        <f>IF([22]調査項目６・７!F40="","",[22]調査項目６・７!F40)</f>
        <v/>
      </c>
      <c r="G40" s="42" t="str">
        <f>IF([22]調査項目６・７!G40="","",[22]調査項目６・７!G40)</f>
        <v/>
      </c>
      <c r="H40" s="42" t="str">
        <f>IF([22]調査項目６・７!H40="","",[22]調査項目６・７!H40)</f>
        <v/>
      </c>
      <c r="I40" s="42" t="str">
        <f>IF([22]調査項目６・７!I40="","",[22]調査項目６・７!I40)</f>
        <v/>
      </c>
      <c r="J40" s="42" t="str">
        <f>IF([22]調査項目６・７!J40="","",[22]調査項目６・７!J40)</f>
        <v/>
      </c>
      <c r="K40" s="42" t="str">
        <f>IF([22]調査項目６・７!K40="","",[22]調査項目６・７!K40)</f>
        <v/>
      </c>
      <c r="L40" s="42" t="str">
        <f>IF([22]調査項目６・７!L40="","",[22]調査項目６・７!L40)</f>
        <v/>
      </c>
      <c r="M40" s="42" t="str">
        <f>IF([22]調査項目６・７!M40="","",[22]調査項目６・７!M40)</f>
        <v/>
      </c>
      <c r="N40" s="20" t="str">
        <f>IF([22]調査項目６・７!N40="","",[22]調査項目６・７!N40)</f>
        <v/>
      </c>
      <c r="O40" s="19" t="str">
        <f>IF([22]調査項目６・７!O40="","",[22]調査項目６・７!O40)</f>
        <v/>
      </c>
      <c r="P40" s="22">
        <f>IF([22]調査項目６・７!P40="","",[22]調査項目６・７!P40)</f>
        <v>39356</v>
      </c>
      <c r="Q40" s="55" t="str">
        <f>IF([22]調査項目６・７!Q40="","",[22]調査項目６・７!Q40)</f>
        <v>(議員)</v>
      </c>
      <c r="R40" s="71" t="str">
        <f>IF([22]調査項目６・７!R40="","",[22]調査項目６・７!R40)</f>
        <v/>
      </c>
      <c r="S40" s="14"/>
    </row>
    <row r="41" spans="1:19" s="18" customFormat="1" ht="12.95" customHeight="1">
      <c r="A41" s="14"/>
      <c r="B41" s="34" t="s">
        <v>26</v>
      </c>
      <c r="C41" s="41" t="str">
        <f>IF([23]調査項目６・７!C41="","",[23]調査項目６・７!C41)</f>
        <v>841</v>
      </c>
      <c r="D41" s="41" t="str">
        <f>IF([23]調査項目６・７!D41="","",[23]調査項目６・７!D41)</f>
        <v>756</v>
      </c>
      <c r="E41" s="41" t="str">
        <f>IF([23]調査項目６・７!E41="","",[23]調査項目６・７!E41)</f>
        <v>650</v>
      </c>
      <c r="F41" s="41" t="str">
        <f>IF([23]調査項目６・７!F41="","",[23]調査項目６・７!F41)</f>
        <v>－</v>
      </c>
      <c r="G41" s="41" t="str">
        <f>IF([23]調査項目６・７!G41="","",[23]調査項目６・７!G41)</f>
        <v>604</v>
      </c>
      <c r="H41" s="41" t="str">
        <f>IF([23]調査項目６・７!H41="","",[23]調査項目６・７!H41)</f>
        <v>－</v>
      </c>
      <c r="I41" s="41" t="str">
        <f>IF([23]調査項目６・７!I41="","",[23]調査項目６・７!I41)</f>
        <v>464</v>
      </c>
      <c r="J41" s="41" t="str">
        <f>IF([23]調査項目６・７!J41="","",[23]調査項目６・７!J41)</f>
        <v>－</v>
      </c>
      <c r="K41" s="41" t="str">
        <f>IF([23]調査項目６・７!K41="","",[23]調査項目６・７!K41)</f>
        <v>413</v>
      </c>
      <c r="L41" s="41" t="str">
        <f>IF([23]調査項目６・７!L41="","",[23]調査項目６・７!L41)</f>
        <v>－</v>
      </c>
      <c r="M41" s="41" t="str">
        <f>IF([23]調査項目６・７!M41="","",[23]調査項目６・７!M41)</f>
        <v>395</v>
      </c>
      <c r="N41" s="67" t="str">
        <f>IF([23]調査項目６・７!N41="","",[23]調査項目６・７!N41)</f>
        <v>－</v>
      </c>
      <c r="O41" s="34" t="str">
        <f>IF([23]調査項目６・７!O41="","",[23]調査項目６・７!O41)</f>
        <v>那珂市</v>
      </c>
      <c r="P41" s="36">
        <f>IF([23]調査項目６・７!P41="","",[23]調査項目６・７!P41)</f>
        <v>35156</v>
      </c>
      <c r="Q41" s="58" t="str">
        <f>IF([23]調査項目６・７!Q41="","",[23]調査項目６・７!Q41)</f>
        <v>(市長，副市長，教育長，議員)</v>
      </c>
      <c r="R41" s="74" t="str">
        <f>IF([23]調査項目６・７!R41="","",[23]調査項目６・７!R41)</f>
        <v/>
      </c>
      <c r="S41" s="64"/>
    </row>
    <row r="42" spans="1:19" s="18" customFormat="1" ht="12.95" customHeight="1">
      <c r="A42" s="14"/>
      <c r="B42" s="38" t="s">
        <v>29</v>
      </c>
      <c r="C42" s="41" t="str">
        <f>IF([24]調査項目６・７!C42="","",[24]調査項目６・７!C42)</f>
        <v>957</v>
      </c>
      <c r="D42" s="41" t="str">
        <f>IF([24]調査項目６・７!D42="","",[24]調査項目６・７!D42)</f>
        <v>813</v>
      </c>
      <c r="E42" s="41" t="str">
        <f>IF([24]調査項目６・７!E42="","",[24]調査項目６・７!E42)</f>
        <v>775</v>
      </c>
      <c r="F42" s="41" t="str">
        <f>IF([24]調査項目６・７!F42="","",[24]調査項目６・７!F42)</f>
        <v>697</v>
      </c>
      <c r="G42" s="41" t="str">
        <f>IF([24]調査項目６・７!G42="","",[24]調査項目６・７!G42)</f>
        <v>703</v>
      </c>
      <c r="H42" s="41" t="str">
        <f>IF([24]調査項目６・７!H42="","",[24]調査項目６・７!H42)</f>
        <v>632</v>
      </c>
      <c r="I42" s="41" t="str">
        <f>IF([24]調査項目６・７!I42="","",[24]調査項目６・７!I42)</f>
        <v>403</v>
      </c>
      <c r="J42" s="41" t="str">
        <f>IF([24]調査項目６・７!J42="","",[24]調査項目６・７!J42)</f>
        <v>－</v>
      </c>
      <c r="K42" s="41" t="str">
        <f>IF([24]調査項目６・７!K42="","",[24]調査項目６・７!K42)</f>
        <v>365</v>
      </c>
      <c r="L42" s="41" t="str">
        <f>IF([24]調査項目６・７!L42="","",[24]調査項目６・７!L42)</f>
        <v>－</v>
      </c>
      <c r="M42" s="41" t="str">
        <f>IF([24]調査項目６・７!M42="","",[24]調査項目６・７!M42)</f>
        <v>343</v>
      </c>
      <c r="N42" s="67" t="str">
        <f>IF([24]調査項目６・７!N42="","",[24]調査項目６・７!N42)</f>
        <v>－</v>
      </c>
      <c r="O42" s="63" t="str">
        <f>IF([24]調査項目６・７!O42="","",[24]調査項目６・７!O42)</f>
        <v>筑西市</v>
      </c>
      <c r="P42" s="36">
        <f>IF([24]調査項目６・７!P42="","",[24]調査項目６・７!P42)</f>
        <v>39934</v>
      </c>
      <c r="Q42" s="58" t="str">
        <f>IF([24]調査項目６・７!Q42="","",[24]調査項目６・７!Q42)</f>
        <v>(市長，副市長，教育長)</v>
      </c>
      <c r="R42" s="75" t="str">
        <f>IF([24]調査項目６・７!R42="","",[24]調査項目６・７!R42)</f>
        <v>市長，副市長及び教育長の期末手当は，減額後の給料月額により算出</v>
      </c>
      <c r="S42" s="14"/>
    </row>
    <row r="43" spans="1:19" s="18" customFormat="1" ht="12.95" customHeight="1">
      <c r="A43" s="14"/>
      <c r="B43" s="45"/>
      <c r="C43" s="42" t="str">
        <f>IF([24]調査項目６・７!C43="","",[24]調査項目６・７!C43)</f>
        <v/>
      </c>
      <c r="D43" s="42" t="str">
        <f>IF([24]調査項目６・７!D43="","",[24]調査項目６・７!D43)</f>
        <v/>
      </c>
      <c r="E43" s="42" t="str">
        <f>IF([24]調査項目６・７!E43="","",[24]調査項目６・７!E43)</f>
        <v/>
      </c>
      <c r="F43" s="42" t="str">
        <f>IF([24]調査項目６・７!F43="","",[24]調査項目６・７!F43)</f>
        <v/>
      </c>
      <c r="G43" s="42" t="str">
        <f>IF([24]調査項目６・７!G43="","",[24]調査項目６・７!G43)</f>
        <v/>
      </c>
      <c r="H43" s="42" t="str">
        <f>IF([24]調査項目６・７!H43="","",[24]調査項目６・７!H43)</f>
        <v/>
      </c>
      <c r="I43" s="42" t="str">
        <f>IF([24]調査項目６・７!I43="","",[24]調査項目６・７!I43)</f>
        <v/>
      </c>
      <c r="J43" s="42" t="str">
        <f>IF([24]調査項目６・７!J43="","",[24]調査項目６・７!J43)</f>
        <v/>
      </c>
      <c r="K43" s="42" t="str">
        <f>IF([24]調査項目６・７!K43="","",[24]調査項目６・７!K43)</f>
        <v/>
      </c>
      <c r="L43" s="42" t="str">
        <f>IF([24]調査項目６・７!L43="","",[24]調査項目６・７!L43)</f>
        <v/>
      </c>
      <c r="M43" s="42" t="str">
        <f>IF([24]調査項目６・７!M43="","",[24]調査項目６・７!M43)</f>
        <v/>
      </c>
      <c r="N43" s="20" t="str">
        <f>IF([24]調査項目６・７!N43="","",[24]調査項目６・７!N43)</f>
        <v/>
      </c>
      <c r="O43" s="45"/>
      <c r="P43" s="22">
        <f>IF([24]調査項目６・７!P43="","",[24]調査項目６・７!P43)</f>
        <v>42186</v>
      </c>
      <c r="Q43" s="55" t="str">
        <f>IF([24]調査項目６・７!Q43="","",[24]調査項目６・７!Q43)</f>
        <v>(議員)</v>
      </c>
      <c r="R43" s="76" t="str">
        <f>IF([24]調査項目６・７!R43="","",[24]調査項目６・７!R43)</f>
        <v/>
      </c>
      <c r="S43" s="14"/>
    </row>
    <row r="44" spans="1:19" s="18" customFormat="1" ht="12.95" customHeight="1">
      <c r="A44" s="14"/>
      <c r="B44" s="38" t="s">
        <v>14</v>
      </c>
      <c r="C44" s="41" t="str">
        <f>IF([25]調査項目６・７!C44="","",[25]調査項目６・７!C44)</f>
        <v>810</v>
      </c>
      <c r="D44" s="41" t="str">
        <f>IF([25]調査項目６・７!D44="","",[25]調査項目６・７!D44)</f>
        <v>729</v>
      </c>
      <c r="E44" s="41" t="str">
        <f>IF([25]調査項目６・７!E44="","",[25]調査項目６・７!E44)</f>
        <v>655</v>
      </c>
      <c r="F44" s="41" t="str">
        <f>IF([25]調査項目６・７!F44="","",[25]調査項目６・７!F44)</f>
        <v>－</v>
      </c>
      <c r="G44" s="41" t="str">
        <f>IF([25]調査項目６・７!G44="","",[25]調査項目６・７!G44)</f>
        <v>596</v>
      </c>
      <c r="H44" s="41" t="str">
        <f>IF([25]調査項目６・７!H44="","",[25]調査項目６・７!H44)</f>
        <v>－</v>
      </c>
      <c r="I44" s="41" t="str">
        <f>IF([25]調査項目６・７!I44="","",[25]調査項目６・７!I44)</f>
        <v>452</v>
      </c>
      <c r="J44" s="41" t="str">
        <f>IF([25]調査項目６・７!J44="","",[25]調査項目６・７!J44)</f>
        <v>－</v>
      </c>
      <c r="K44" s="41" t="str">
        <f>IF([25]調査項目６・７!K44="","",[25]調査項目６・７!K44)</f>
        <v>409</v>
      </c>
      <c r="L44" s="41" t="str">
        <f>IF([25]調査項目６・７!L44="","",[25]調査項目６・７!L44)</f>
        <v>－</v>
      </c>
      <c r="M44" s="41">
        <f>IF([25]調査項目６・７!M44="","",[25]調査項目６・７!M44)</f>
        <v>385</v>
      </c>
      <c r="N44" s="67" t="str">
        <f>IF([25]調査項目６・７!N44="","",[25]調査項目６・７!N44)</f>
        <v>－</v>
      </c>
      <c r="O44" s="63" t="str">
        <f>IF([25]調査項目６・７!O44="","",[25]調査項目６・７!O44)</f>
        <v>坂東市</v>
      </c>
      <c r="P44" s="36">
        <f>IF([25]調査項目６・７!P44="","",[25]調査項目６・７!P44)</f>
        <v>41381</v>
      </c>
      <c r="Q44" s="58" t="str">
        <f>IF([25]調査項目６・７!Q44="","",[25]調査項目６・７!Q44)</f>
        <v>(市長，副市長，教育長)</v>
      </c>
      <c r="R44" s="75" t="str">
        <f>IF([25]調査項目６・７!R44="","",[25]調査項目６・７!R44)</f>
        <v>市長の期末手当は，減額後の給料月額により算出</v>
      </c>
      <c r="S44" s="14"/>
    </row>
    <row r="45" spans="1:19" s="18" customFormat="1" ht="12.95" customHeight="1">
      <c r="A45" s="14"/>
      <c r="B45" s="45"/>
      <c r="C45" s="42" t="str">
        <f>IF([25]調査項目６・７!C45="","",[25]調査項目６・７!C45)</f>
        <v/>
      </c>
      <c r="D45" s="42" t="str">
        <f>IF([25]調査項目６・７!D45="","",[25]調査項目６・７!D45)</f>
        <v/>
      </c>
      <c r="E45" s="42" t="str">
        <f>IF([25]調査項目６・７!E45="","",[25]調査項目６・７!E45)</f>
        <v/>
      </c>
      <c r="F45" s="42" t="str">
        <f>IF([25]調査項目６・７!F45="","",[25]調査項目６・７!F45)</f>
        <v/>
      </c>
      <c r="G45" s="42" t="str">
        <f>IF([25]調査項目６・７!G45="","",[25]調査項目６・７!G45)</f>
        <v/>
      </c>
      <c r="H45" s="42" t="str">
        <f>IF([25]調査項目６・７!H45="","",[25]調査項目６・７!H45)</f>
        <v/>
      </c>
      <c r="I45" s="42" t="str">
        <f>IF([25]調査項目６・７!I45="","",[25]調査項目６・７!I45)</f>
        <v/>
      </c>
      <c r="J45" s="42" t="str">
        <f>IF([25]調査項目６・７!J45="","",[25]調査項目６・７!J45)</f>
        <v/>
      </c>
      <c r="K45" s="42" t="str">
        <f>IF([25]調査項目６・７!K45="","",[25]調査項目６・７!K45)</f>
        <v/>
      </c>
      <c r="L45" s="42" t="str">
        <f>IF([25]調査項目６・７!L45="","",[25]調査項目６・７!L45)</f>
        <v/>
      </c>
      <c r="M45" s="42" t="str">
        <f>IF([25]調査項目６・７!M45="","",[25]調査項目６・７!M45)</f>
        <v/>
      </c>
      <c r="N45" s="20" t="str">
        <f>IF([25]調査項目６・７!N45="","",[25]調査項目６・７!N45)</f>
        <v/>
      </c>
      <c r="O45" s="45"/>
      <c r="P45" s="22">
        <f>IF([25]調査項目６・７!P45="","",[25]調査項目６・７!P45)</f>
        <v>39073</v>
      </c>
      <c r="Q45" s="55" t="str">
        <f>IF([25]調査項目６・７!Q45="","",[25]調査項目６・７!Q45)</f>
        <v>(議員)</v>
      </c>
      <c r="R45" s="76" t="str">
        <f>IF([25]調査項目６・７!R45="","",[25]調査項目６・７!R45)</f>
        <v/>
      </c>
      <c r="S45" s="14"/>
    </row>
    <row r="46" spans="1:19" s="18" customFormat="1" ht="12.95" customHeight="1">
      <c r="A46" s="14"/>
      <c r="B46" s="23" t="s">
        <v>15</v>
      </c>
      <c r="C46" s="41" t="str">
        <f>IF([26]調査項目６・７!C46="","",[26]調査項目６・７!C46)</f>
        <v>780</v>
      </c>
      <c r="D46" s="41" t="str">
        <f>IF([26]調査項目６・７!D46="","",[26]調査項目６・７!D46)</f>
        <v>624</v>
      </c>
      <c r="E46" s="41">
        <f>IF([26]調査項目６・７!E46="","",[26]調査項目６・７!E46)</f>
        <v>680</v>
      </c>
      <c r="F46" s="41" t="str">
        <f>IF([26]調査項目６・７!F46="","",[26]調査項目６・７!F46)</f>
        <v>591.6</v>
      </c>
      <c r="G46" s="41">
        <f>IF([26]調査項目６・７!G46="","",[26]調査項目６・７!G46)</f>
        <v>640</v>
      </c>
      <c r="H46" s="41" t="str">
        <f>IF([26]調査項目６・７!H46="","",[26]調査項目６・７!H46)</f>
        <v>576</v>
      </c>
      <c r="I46" s="41" t="str">
        <f>IF([26]調査項目６・７!I46="","",[26]調査項目６・７!I46)</f>
        <v>420</v>
      </c>
      <c r="J46" s="41" t="str">
        <f>IF([26]調査項目６・７!J46="","",[26]調査項目６・７!J46)</f>
        <v>－</v>
      </c>
      <c r="K46" s="41" t="str">
        <f>IF([26]調査項目６・７!K46="","",[26]調査項目６・７!K46)</f>
        <v>380</v>
      </c>
      <c r="L46" s="41" t="str">
        <f>IF([26]調査項目６・７!L46="","",[26]調査項目６・７!L46)</f>
        <v>－</v>
      </c>
      <c r="M46" s="41">
        <f>IF([26]調査項目６・７!M46="","",[26]調査項目６・７!M46)</f>
        <v>360</v>
      </c>
      <c r="N46" s="67" t="str">
        <f>IF([26]調査項目６・７!N46="","",[26]調査項目６・７!N46)</f>
        <v>－</v>
      </c>
      <c r="O46" s="63" t="str">
        <f>IF([26]調査項目６・７!O46="","",[26]調査項目６・７!O46)</f>
        <v>稲敷市</v>
      </c>
      <c r="P46" s="36">
        <f>IF([26]調査項目６・７!P46="","",[26]調査項目６・７!P46)</f>
        <v>38534</v>
      </c>
      <c r="Q46" s="58" t="str">
        <f>IF([26]調査項目６・７!Q46="","",[26]調査項目６・７!Q46)</f>
        <v>(市長)</v>
      </c>
      <c r="R46" s="75" t="str">
        <f>IF([26]調査項目６・７!R46="","",[26]調査項目６・７!R46)</f>
        <v>市長，副市長及び教育長の期末手当は，減額後の給料月額により算出</v>
      </c>
      <c r="S46" s="14"/>
    </row>
    <row r="47" spans="1:19" s="18" customFormat="1" ht="12.95" customHeight="1">
      <c r="A47" s="14"/>
      <c r="B47" s="27"/>
      <c r="C47" s="46" t="str">
        <f>IF([26]調査項目６・７!C47="","",[26]調査項目６・７!C47)</f>
        <v/>
      </c>
      <c r="D47" s="46" t="str">
        <f>IF([26]調査項目６・７!D47="","",[26]調査項目６・７!D47)</f>
        <v/>
      </c>
      <c r="E47" s="46" t="str">
        <f>IF([26]調査項目６・７!E47="","",[26]調査項目６・７!E47)</f>
        <v/>
      </c>
      <c r="F47" s="46" t="str">
        <f>IF([26]調査項目６・７!F47="","",[26]調査項目６・７!F47)</f>
        <v/>
      </c>
      <c r="G47" s="46" t="str">
        <f>IF([26]調査項目６・７!G47="","",[26]調査項目６・７!G47)</f>
        <v/>
      </c>
      <c r="H47" s="46" t="str">
        <f>IF([26]調査項目６・７!H47="","",[26]調査項目６・７!H47)</f>
        <v/>
      </c>
      <c r="I47" s="46" t="str">
        <f>IF([26]調査項目６・７!I47="","",[26]調査項目６・７!I47)</f>
        <v/>
      </c>
      <c r="J47" s="46" t="str">
        <f>IF([26]調査項目６・７!J47="","",[26]調査項目６・７!J47)</f>
        <v/>
      </c>
      <c r="K47" s="46" t="str">
        <f>IF([26]調査項目６・７!K47="","",[26]調査項目６・７!K47)</f>
        <v/>
      </c>
      <c r="L47" s="46" t="str">
        <f>IF([26]調査項目６・７!L47="","",[26]調査項目６・７!L47)</f>
        <v/>
      </c>
      <c r="M47" s="46" t="str">
        <f>IF([26]調査項目６・７!M47="","",[26]調査項目６・７!M47)</f>
        <v/>
      </c>
      <c r="N47" s="26" t="str">
        <f>IF([26]調査項目６・７!N47="","",[26]調査項目６・７!N47)</f>
        <v/>
      </c>
      <c r="O47" s="39"/>
      <c r="P47" s="28">
        <f>IF([26]調査項目６・７!P47="","",[26]調査項目６・７!P47)</f>
        <v>38433</v>
      </c>
      <c r="Q47" s="57" t="str">
        <f>IF([26]調査項目６・７!Q47="","",[26]調査項目６・７!Q47)</f>
        <v>(副市長，教育長)</v>
      </c>
      <c r="R47" s="77" t="str">
        <f>IF([26]調査項目６・７!R47="","",[26]調査項目６・７!R47)</f>
        <v/>
      </c>
      <c r="S47" s="14"/>
    </row>
    <row r="48" spans="1:19" s="18" customFormat="1" ht="12.95" customHeight="1">
      <c r="A48" s="14"/>
      <c r="B48" s="19"/>
      <c r="C48" s="42" t="str">
        <f>IF([26]調査項目６・７!C48="","",[26]調査項目６・７!C48)</f>
        <v/>
      </c>
      <c r="D48" s="42" t="str">
        <f>IF([26]調査項目６・７!D48="","",[26]調査項目６・７!D48)</f>
        <v/>
      </c>
      <c r="E48" s="42" t="str">
        <f>IF([26]調査項目６・７!E48="","",[26]調査項目６・７!E48)</f>
        <v/>
      </c>
      <c r="F48" s="42" t="str">
        <f>IF([26]調査項目６・７!F48="","",[26]調査項目６・７!F48)</f>
        <v/>
      </c>
      <c r="G48" s="42" t="str">
        <f>IF([26]調査項目６・７!G48="","",[26]調査項目６・７!G48)</f>
        <v/>
      </c>
      <c r="H48" s="42" t="str">
        <f>IF([26]調査項目６・７!H48="","",[26]調査項目６・７!H48)</f>
        <v/>
      </c>
      <c r="I48" s="42" t="str">
        <f>IF([26]調査項目６・７!I48="","",[26]調査項目６・７!I48)</f>
        <v/>
      </c>
      <c r="J48" s="42" t="str">
        <f>IF([26]調査項目６・７!J48="","",[26]調査項目６・７!J48)</f>
        <v/>
      </c>
      <c r="K48" s="42" t="str">
        <f>IF([26]調査項目６・７!K48="","",[26]調査項目６・７!K48)</f>
        <v/>
      </c>
      <c r="L48" s="42" t="str">
        <f>IF([26]調査項目６・７!L48="","",[26]調査項目６・７!L48)</f>
        <v/>
      </c>
      <c r="M48" s="42" t="str">
        <f>IF([26]調査項目６・７!M48="","",[26]調査項目６・７!M48)</f>
        <v/>
      </c>
      <c r="N48" s="20" t="str">
        <f>IF([26]調査項目６・７!N48="","",[26]調査項目６・７!N48)</f>
        <v/>
      </c>
      <c r="O48" s="39"/>
      <c r="P48" s="22">
        <f>IF([26]調査項目６・７!P48="","",[26]調査項目６・７!P48)</f>
        <v>39173</v>
      </c>
      <c r="Q48" s="55" t="str">
        <f>IF([26]調査項目６・７!Q48="","",[26]調査項目６・７!Q48)</f>
        <v>(議員)</v>
      </c>
      <c r="R48" s="76" t="str">
        <f>IF([26]調査項目６・７!R48="","",[26]調査項目６・７!R48)</f>
        <v/>
      </c>
      <c r="S48" s="14"/>
    </row>
    <row r="49" spans="1:20" s="18" customFormat="1" ht="12.95" customHeight="1">
      <c r="A49" s="14"/>
      <c r="B49" s="23" t="s">
        <v>5</v>
      </c>
      <c r="C49" s="41">
        <f>IF([27]調査項目６・７!C49="","",[27]調査項目６・７!C49)</f>
        <v>779</v>
      </c>
      <c r="D49" s="41" t="str">
        <f>IF([27]調査項目６・７!D49="","",[27]調査項目６・７!D49)</f>
        <v>－</v>
      </c>
      <c r="E49" s="41">
        <f>IF([27]調査項目６・７!E49="","",[27]調査項目６・７!E49)</f>
        <v>592</v>
      </c>
      <c r="F49" s="41" t="str">
        <f>IF([27]調査項目６・７!F49="","",[27]調査項目６・７!F49)</f>
        <v>－</v>
      </c>
      <c r="G49" s="41">
        <f>IF([27]調査項目６・７!G49="","",[27]調査項目６・７!G49)</f>
        <v>546</v>
      </c>
      <c r="H49" s="41" t="str">
        <f>IF([27]調査項目６・７!H49="","",[27]調査項目６・７!H49)</f>
        <v>－</v>
      </c>
      <c r="I49" s="41" t="str">
        <f>IF([27]調査項目６・７!I49="","",[27]調査項目６・７!I49)</f>
        <v>334</v>
      </c>
      <c r="J49" s="41" t="str">
        <f>IF([27]調査項目６・７!J49="","",[27]調査項目６・７!J49)</f>
        <v>－</v>
      </c>
      <c r="K49" s="41" t="str">
        <f>IF([27]調査項目６・７!K49="","",[27]調査項目６・７!K49)</f>
        <v>285</v>
      </c>
      <c r="L49" s="41" t="str">
        <f>IF([27]調査項目６・７!L49="","",[27]調査項目６・７!L49)</f>
        <v>－</v>
      </c>
      <c r="M49" s="41">
        <f>IF([27]調査項目６・７!M49="","",[27]調査項目６・７!M49)</f>
        <v>269</v>
      </c>
      <c r="N49" s="67" t="str">
        <f>IF([27]調査項目６・７!N49="","",[27]調査項目６・７!N49)</f>
        <v>－</v>
      </c>
      <c r="O49" s="65" t="str">
        <f>IF([27]調査項目６・７!O49="","",[27]調査項目６・７!O49)</f>
        <v>かすみがうら市</v>
      </c>
      <c r="P49" s="36">
        <f>IF([27]調査項目６・７!P49="","",[27]調査項目６・７!P49)</f>
        <v>38439</v>
      </c>
      <c r="Q49" s="58" t="str">
        <f>IF([27]調査項目６・７!Q49="","",[27]調査項目６・７!Q49)</f>
        <v>(市長，副市長，教育長，議員)</v>
      </c>
      <c r="R49" s="75" t="str">
        <f>IF([27]調査項目６・７!R49="","",[27]調査項目６・７!R49)</f>
        <v/>
      </c>
      <c r="S49" s="37"/>
    </row>
    <row r="50" spans="1:20" s="18" customFormat="1" ht="12.95" customHeight="1">
      <c r="A50" s="14"/>
      <c r="B50" s="34" t="s">
        <v>6</v>
      </c>
      <c r="C50" s="41" t="str">
        <f>IF([28]調査項目６・７!C50="","",[28]調査項目６・７!C50)</f>
        <v>834</v>
      </c>
      <c r="D50" s="41" t="str">
        <f>IF([28]調査項目６・７!D50="","",[28]調査項目６・７!D50)</f>
        <v>－</v>
      </c>
      <c r="E50" s="41" t="str">
        <f>IF([28]調査項目６・７!E50="","",[28]調査項目６・７!E50)</f>
        <v>644</v>
      </c>
      <c r="F50" s="41" t="str">
        <f>IF([28]調査項目６・７!F50="","",[28]調査項目６・７!F50)</f>
        <v>－</v>
      </c>
      <c r="G50" s="41" t="str">
        <f>IF([28]調査項目６・７!G50="","",[28]調査項目６・７!G50)</f>
        <v>580</v>
      </c>
      <c r="H50" s="41" t="str">
        <f>IF([28]調査項目６・７!H50="","",[28]調査項目６・７!H50)</f>
        <v>－</v>
      </c>
      <c r="I50" s="41" t="str">
        <f>IF([28]調査項目６・７!I50="","",[28]調査項目６・７!I50)</f>
        <v>334</v>
      </c>
      <c r="J50" s="41" t="str">
        <f>IF([28]調査項目６・７!J50="","",[28]調査項目６・７!J50)</f>
        <v>－</v>
      </c>
      <c r="K50" s="41" t="str">
        <f>IF([28]調査項目６・７!K50="","",[28]調査項目６・７!K50)</f>
        <v>306</v>
      </c>
      <c r="L50" s="41" t="str">
        <f>IF([28]調査項目６・７!L50="","",[28]調査項目６・７!L50)</f>
        <v>－</v>
      </c>
      <c r="M50" s="41">
        <f>IF([28]調査項目６・７!M50="","",[28]調査項目６・７!M50)</f>
        <v>293</v>
      </c>
      <c r="N50" s="67" t="str">
        <f>IF([28]調査項目６・７!N50="","",[28]調査項目６・７!N50)</f>
        <v>－</v>
      </c>
      <c r="O50" s="34" t="str">
        <f>IF([28]調査項目６・７!O50="","",[28]調査項目６・７!O50)</f>
        <v>桜川市</v>
      </c>
      <c r="P50" s="36">
        <f>IF([28]調査項目６・７!P50="","",[28]調査項目６・７!P50)</f>
        <v>38626</v>
      </c>
      <c r="Q50" s="58" t="str">
        <f>IF([28]調査項目６・７!Q50="","",[28]調査項目６・７!Q50)</f>
        <v>(市長，副市長，教育長，議員)</v>
      </c>
      <c r="R50" s="75" t="str">
        <f>IF([28]調査項目６・７!R50="","",[28]調査項目６・７!R50)</f>
        <v/>
      </c>
      <c r="S50" s="14"/>
      <c r="T50" s="14"/>
    </row>
    <row r="51" spans="1:20" s="18" customFormat="1" ht="12.95" customHeight="1">
      <c r="A51" s="14"/>
      <c r="B51" s="23" t="s">
        <v>7</v>
      </c>
      <c r="C51" s="41" t="str">
        <f>IF([29]調査項目６・７!C51="","",[29]調査項目６・７!C51)</f>
        <v>880</v>
      </c>
      <c r="D51" s="41" t="str">
        <f>IF([29]調査項目６・７!D51="","",[29]調査項目６・７!D51)</f>
        <v>－</v>
      </c>
      <c r="E51" s="41" t="str">
        <f>IF([29]調査項目６・７!E51="","",[29]調査項目６・７!E51)</f>
        <v>700</v>
      </c>
      <c r="F51" s="41" t="str">
        <f>IF([29]調査項目６・７!F51="","",[29]調査項目６・７!F51)</f>
        <v>－</v>
      </c>
      <c r="G51" s="41" t="str">
        <f>IF([29]調査項目６・７!G51="","",[29]調査項目６・７!G51)</f>
        <v>640</v>
      </c>
      <c r="H51" s="41" t="str">
        <f>IF([29]調査項目６・７!H51="","",[29]調査項目６・７!H51)</f>
        <v>－</v>
      </c>
      <c r="I51" s="41" t="str">
        <f>IF([29]調査項目６・７!I51="","",[29]調査項目６・７!I51)</f>
        <v>460</v>
      </c>
      <c r="J51" s="41" t="str">
        <f>IF([29]調査項目６・７!J51="","",[29]調査項目６・７!J51)</f>
        <v>－</v>
      </c>
      <c r="K51" s="41" t="str">
        <f>IF([29]調査項目６・７!K51="","",[29]調査項目６・７!K51)</f>
        <v>410</v>
      </c>
      <c r="L51" s="41" t="str">
        <f>IF([29]調査項目６・７!L51="","",[29]調査項目６・７!L51)</f>
        <v>－</v>
      </c>
      <c r="M51" s="41">
        <f>IF([29]調査項目６・７!M51="","",[29]調査項目６・７!M51)</f>
        <v>390</v>
      </c>
      <c r="N51" s="67" t="str">
        <f>IF([29]調査項目６・７!N51="","",[29]調査項目６・７!N51)</f>
        <v>－</v>
      </c>
      <c r="O51" s="61" t="str">
        <f>IF([29]調査項目６・７!O51="","",[29]調査項目６・７!O51)</f>
        <v>神栖市</v>
      </c>
      <c r="P51" s="36">
        <f>IF([29]調査項目６・７!P51="","",[29]調査項目６・７!P51)</f>
        <v>42461</v>
      </c>
      <c r="Q51" s="58" t="str">
        <f>IF([29]調査項目６・７!Q51="","",[29]調査項目６・７!Q51)</f>
        <v>(市長，副市長，教育長，議員)</v>
      </c>
      <c r="R51" s="75" t="str">
        <f>IF([29]調査項目６・７!R51="","",[29]調査項目６・７!R51)</f>
        <v/>
      </c>
      <c r="S51" s="14"/>
    </row>
    <row r="52" spans="1:20" s="18" customFormat="1" ht="12.95" customHeight="1">
      <c r="A52" s="14"/>
      <c r="B52" s="38" t="s">
        <v>56</v>
      </c>
      <c r="C52" s="41" t="str">
        <f>IF([30]調査項目６・７!C52="","",[30]調査項目６・７!C52)</f>
        <v>775</v>
      </c>
      <c r="D52" s="41" t="str">
        <f>IF([30]調査項目６・７!D52="","",[30]調査項目６・７!D52)</f>
        <v>542.5</v>
      </c>
      <c r="E52" s="41" t="str">
        <f>IF([30]調査項目６・７!E52="","",[30]調査項目６・７!E52)</f>
        <v>598</v>
      </c>
      <c r="F52" s="41" t="str">
        <f>IF([30]調査項目６・７!F52="","",[30]調査項目６・７!F52)</f>
        <v>－</v>
      </c>
      <c r="G52" s="41" t="str">
        <f>IF([30]調査項目６・７!G52="","",[30]調査項目６・７!G52)</f>
        <v>546</v>
      </c>
      <c r="H52" s="41" t="str">
        <f>IF([30]調査項目６・７!H52="","",[30]調査項目６・７!H52)</f>
        <v>－</v>
      </c>
      <c r="I52" s="41" t="str">
        <f>IF([30]調査項目６・７!I52="","",[30]調査項目６・７!I52)</f>
        <v>315</v>
      </c>
      <c r="J52" s="41" t="str">
        <f>IF([30]調査項目６・７!J52="","",[30]調査項目６・７!J52)</f>
        <v>－</v>
      </c>
      <c r="K52" s="41" t="str">
        <f>IF([30]調査項目６・７!K52="","",[30]調査項目６・７!K52)</f>
        <v>265</v>
      </c>
      <c r="L52" s="41" t="str">
        <f>IF([30]調査項目６・７!L52="","",[30]調査項目６・７!L52)</f>
        <v>－</v>
      </c>
      <c r="M52" s="41" t="str">
        <f>IF([30]調査項目６・７!M52="","",[30]調査項目６・７!M52)</f>
        <v>249</v>
      </c>
      <c r="N52" s="67" t="str">
        <f>IF([30]調査項目６・７!N52="","",[30]調査項目６・７!N52)</f>
        <v>－</v>
      </c>
      <c r="O52" s="61" t="str">
        <f>IF([30]調査項目６・７!O52="","",[30]調査項目６・７!O52)</f>
        <v>行方市</v>
      </c>
      <c r="P52" s="36">
        <f>IF([30]調査項目６・７!P52="","",[30]調査項目６・７!P52)</f>
        <v>38597</v>
      </c>
      <c r="Q52" s="58" t="str">
        <f>IF([30]調査項目６・７!Q52="","",[30]調査項目６・７!Q52)</f>
        <v>(市長，副市長，教育長，議員)</v>
      </c>
      <c r="R52" s="75" t="str">
        <f>IF([30]調査項目６・７!R52="","",[30]調査項目６・７!R52)</f>
        <v>市長の給料30％の減額を実施中</v>
      </c>
      <c r="S52" s="14"/>
    </row>
    <row r="53" spans="1:20" s="18" customFormat="1" ht="12.95" customHeight="1">
      <c r="A53" s="14"/>
      <c r="B53" s="23" t="s">
        <v>57</v>
      </c>
      <c r="C53" s="41" t="str">
        <f>IF([31]調査項目６・７!C53="","",[31]調査項目６・７!C53)</f>
        <v>745</v>
      </c>
      <c r="D53" s="41" t="str">
        <f>IF([31]調査項目６・７!D53="","",[31]調査項目６・７!D53)</f>
        <v>－</v>
      </c>
      <c r="E53" s="41" t="str">
        <f>IF([31]調査項目６・７!E53="","",[31]調査項目６・７!E53)</f>
        <v>571</v>
      </c>
      <c r="F53" s="41" t="str">
        <f>IF([31]調査項目６・７!F53="","",[31]調査項目６・７!F53)</f>
        <v>－</v>
      </c>
      <c r="G53" s="41" t="str">
        <f>IF([31]調査項目６・７!G53="","",[31]調査項目６・７!G53)</f>
        <v>536</v>
      </c>
      <c r="H53" s="41" t="str">
        <f>IF([31]調査項目６・７!H53="","",[31]調査項目６・７!H53)</f>
        <v>－</v>
      </c>
      <c r="I53" s="41" t="str">
        <f>IF([31]調査項目６・７!I53="","",[31]調査項目６・７!I53)</f>
        <v>350</v>
      </c>
      <c r="J53" s="41" t="str">
        <f>IF([31]調査項目６・７!J53="","",[31]調査項目６・７!J53)</f>
        <v>－</v>
      </c>
      <c r="K53" s="41" t="str">
        <f>IF([31]調査項目６・７!K53="","",[31]調査項目６・７!K53)</f>
        <v>300</v>
      </c>
      <c r="L53" s="41" t="str">
        <f>IF([31]調査項目６・７!L53="","",[31]調査項目６・７!L53)</f>
        <v>－</v>
      </c>
      <c r="M53" s="41">
        <f>IF([31]調査項目６・７!M53="","",[31]調査項目６・７!M53)</f>
        <v>280</v>
      </c>
      <c r="N53" s="67" t="str">
        <f>IF([31]調査項目６・７!N53="","",[31]調査項目６・７!N53)</f>
        <v>－</v>
      </c>
      <c r="O53" s="61" t="str">
        <f>IF([31]調査項目６・７!O53="","",[31]調査項目６・７!O53)</f>
        <v>鉾田市</v>
      </c>
      <c r="P53" s="36">
        <f>IF([31]調査項目６・７!P53="","",[31]調査項目６・７!P53)</f>
        <v>38636</v>
      </c>
      <c r="Q53" s="58" t="str">
        <f>IF([31]調査項目６・７!Q53="","",[31]調査項目６・７!Q53)</f>
        <v>(市長，副市長，教育長，議員)</v>
      </c>
      <c r="R53" s="75" t="str">
        <f>IF([31]調査項目６・７!R53="","",[31]調査項目６・７!R53)</f>
        <v/>
      </c>
      <c r="S53" s="14"/>
    </row>
    <row r="54" spans="1:20" s="18" customFormat="1" ht="12.95" customHeight="1">
      <c r="A54" s="14"/>
      <c r="B54" s="38" t="s">
        <v>8</v>
      </c>
      <c r="C54" s="41" t="str">
        <f>IF([32]調査項目６・７!C54="","",[32]調査項目６・７!C54)</f>
        <v>741</v>
      </c>
      <c r="D54" s="41" t="str">
        <f>IF([32]調査項目６・７!D54="","",[32]調査項目６・７!D54)</f>
        <v>－</v>
      </c>
      <c r="E54" s="41" t="str">
        <f>IF([32]調査項目６・７!E54="","",[32]調査項目６・７!E54)</f>
        <v>578</v>
      </c>
      <c r="F54" s="41" t="str">
        <f>IF([32]調査項目６・７!F54="","",[32]調査項目６・７!F54)</f>
        <v>－</v>
      </c>
      <c r="G54" s="41" t="str">
        <f>IF([32]調査項目６・７!G54="","",[32]調査項目６・７!G54)</f>
        <v>540</v>
      </c>
      <c r="H54" s="41" t="str">
        <f>IF([32]調査項目６・７!H54="","",[32]調査項目６・７!H54)</f>
        <v>－</v>
      </c>
      <c r="I54" s="41" t="str">
        <f>IF([32]調査項目６・７!I54="","",[32]調査項目６・７!I54)</f>
        <v>392</v>
      </c>
      <c r="J54" s="41" t="str">
        <f>IF([32]調査項目６・７!J54="","",[32]調査項目６・７!J54)</f>
        <v>－</v>
      </c>
      <c r="K54" s="41" t="str">
        <f>IF([32]調査項目６・７!K54="","",[32]調査項目６・７!K54)</f>
        <v>352</v>
      </c>
      <c r="L54" s="41" t="str">
        <f>IF([32]調査項目６・７!L54="","",[32]調査項目６・７!L54)</f>
        <v>－</v>
      </c>
      <c r="M54" s="41">
        <f>IF([32]調査項目６・７!M54="","",[32]調査項目６・７!M54)</f>
        <v>331</v>
      </c>
      <c r="N54" s="67" t="str">
        <f>IF([32]調査項目６・７!N54="","",[32]調査項目６・７!N54)</f>
        <v>－</v>
      </c>
      <c r="O54" s="63" t="str">
        <f>IF([32]調査項目６・７!O54="","",[32]調査項目６・７!O54)</f>
        <v>つくばみらい市</v>
      </c>
      <c r="P54" s="36">
        <f>IF([32]調査項目６・７!P54="","",[32]調査項目６・７!P54)</f>
        <v>38803</v>
      </c>
      <c r="Q54" s="58" t="str">
        <f>IF([32]調査項目６・７!Q54="","",[32]調査項目６・７!Q54)</f>
        <v>(市長，副市長，教育長)</v>
      </c>
      <c r="R54" s="75" t="str">
        <f>IF([32]調査項目６・７!R54="","",[32]調査項目６・７!R54)</f>
        <v/>
      </c>
      <c r="S54" s="14"/>
    </row>
    <row r="55" spans="1:20" s="18" customFormat="1" ht="12.95" customHeight="1">
      <c r="A55" s="14"/>
      <c r="B55" s="45"/>
      <c r="C55" s="42" t="str">
        <f>IF([31]調査項目６・７!C55="","",[31]調査項目６・７!C55)</f>
        <v/>
      </c>
      <c r="D55" s="42" t="str">
        <f>IF([31]調査項目６・７!D55="","",[31]調査項目６・７!D55)</f>
        <v/>
      </c>
      <c r="E55" s="42" t="str">
        <f>IF([31]調査項目６・７!E55="","",[31]調査項目６・７!E55)</f>
        <v/>
      </c>
      <c r="F55" s="42" t="str">
        <f>IF([31]調査項目６・７!F55="","",[31]調査項目６・７!F55)</f>
        <v/>
      </c>
      <c r="G55" s="42" t="str">
        <f>IF([31]調査項目６・７!G55="","",[31]調査項目６・７!G55)</f>
        <v/>
      </c>
      <c r="H55" s="42" t="str">
        <f>IF([31]調査項目６・７!H55="","",[31]調査項目６・７!H55)</f>
        <v/>
      </c>
      <c r="I55" s="42" t="str">
        <f>IF([31]調査項目６・７!I55="","",[31]調査項目６・７!I55)</f>
        <v/>
      </c>
      <c r="J55" s="42" t="str">
        <f>IF([31]調査項目６・７!J55="","",[31]調査項目６・７!J55)</f>
        <v/>
      </c>
      <c r="K55" s="42" t="str">
        <f>IF([31]調査項目６・７!K55="","",[31]調査項目６・７!K55)</f>
        <v/>
      </c>
      <c r="L55" s="42" t="str">
        <f>IF([31]調査項目６・７!L55="","",[31]調査項目６・７!L55)</f>
        <v/>
      </c>
      <c r="M55" s="42" t="str">
        <f>IF([31]調査項目６・７!M55="","",[31]調査項目６・７!M55)</f>
        <v/>
      </c>
      <c r="N55" s="20" t="str">
        <f>IF([31]調査項目６・７!N55="","",[31]調査項目６・７!N55)</f>
        <v/>
      </c>
      <c r="O55" s="45" t="str">
        <f>IF([31]調査項目６・７!O55="","",[31]調査項目６・７!O55)</f>
        <v/>
      </c>
      <c r="P55" s="22">
        <f>IF([32]調査項目６・７!P55="","",[32]調査項目６・７!P55)</f>
        <v>42095</v>
      </c>
      <c r="Q55" s="55" t="str">
        <f>IF([32]調査項目６・７!Q55="","",[32]調査項目６・７!Q55)</f>
        <v>(議員)</v>
      </c>
      <c r="R55" s="76" t="str">
        <f>IF([31]調査項目６・７!R55="","",[31]調査項目６・７!R55)</f>
        <v/>
      </c>
      <c r="S55" s="14"/>
    </row>
    <row r="56" spans="1:20" s="18" customFormat="1" ht="12.95" customHeight="1">
      <c r="A56" s="14"/>
      <c r="B56" s="81" t="s">
        <v>9</v>
      </c>
      <c r="C56" s="87" t="str">
        <f>IF([33]調査項目６・７!C56="","",[33]調査項目６・７!C56)</f>
        <v>856</v>
      </c>
      <c r="D56" s="87" t="str">
        <f>IF([33]調査項目６・７!D56="","",[33]調査項目６・７!D56)</f>
        <v>－</v>
      </c>
      <c r="E56" s="87" t="str">
        <f>IF([33]調査項目６・７!E56="","",[33]調査項目６・７!E56)</f>
        <v>684</v>
      </c>
      <c r="F56" s="87" t="str">
        <f>IF([33]調査項目６・７!F56="","",[33]調査項目６・７!F56)</f>
        <v>－</v>
      </c>
      <c r="G56" s="87" t="str">
        <f>IF([33]調査項目６・７!G56="","",[33]調査項目６・７!G56)</f>
        <v>640</v>
      </c>
      <c r="H56" s="87" t="str">
        <f>IF([33]調査項目６・７!H56="","",[33]調査項目６・７!H56)</f>
        <v>－</v>
      </c>
      <c r="I56" s="87" t="str">
        <f>IF([33]調査項目６・７!I56="","",[33]調査項目６・７!I56)</f>
        <v>411</v>
      </c>
      <c r="J56" s="87" t="str">
        <f>IF([33]調査項目６・７!J56="","",[33]調査項目６・７!J56)</f>
        <v>－</v>
      </c>
      <c r="K56" s="87" t="str">
        <f>IF([33]調査項目６・７!K56="","",[33]調査項目６・７!K56)</f>
        <v>370</v>
      </c>
      <c r="L56" s="87" t="str">
        <f>IF([33]調査項目６・７!L56="","",[33]調査項目６・７!L56)</f>
        <v>－</v>
      </c>
      <c r="M56" s="87">
        <f>IF([33]調査項目６・７!M56="","",[33]調査項目６・７!M56)</f>
        <v>349</v>
      </c>
      <c r="N56" s="83" t="str">
        <f>IF([33]調査項目６・７!N56="","",[33]調査項目６・７!N56)</f>
        <v>－</v>
      </c>
      <c r="O56" s="81" t="str">
        <f>IF([33]調査項目６・７!O56="","",[33]調査項目６・７!O56)</f>
        <v>小美玉市</v>
      </c>
      <c r="P56" s="88">
        <f>IF([33]調査項目６・７!P56="","",[33]調査項目６・７!P56)</f>
        <v>38803</v>
      </c>
      <c r="Q56" s="89" t="str">
        <f>IF([33]調査項目６・７!Q56="","",[33]調査項目６・７!Q56)</f>
        <v>(市長，副市長，教育長)</v>
      </c>
      <c r="R56" s="75" t="str">
        <f>IF([33]調査項目６・７!R56="","",[33]調査項目６・７!R56)</f>
        <v/>
      </c>
      <c r="S56" s="14"/>
    </row>
    <row r="57" spans="1:20" s="18" customFormat="1" ht="12.95" customHeight="1">
      <c r="A57" s="14"/>
      <c r="B57" s="90"/>
      <c r="C57" s="49" t="str">
        <f>IF([33]調査項目６・７!C57="","",[33]調査項目６・７!C57)</f>
        <v/>
      </c>
      <c r="D57" s="68" t="str">
        <f>IF([33]調査項目６・７!D57="","",[33]調査項目６・７!D57)</f>
        <v/>
      </c>
      <c r="E57" s="49" t="str">
        <f>IF([33]調査項目６・７!E57="","",[33]調査項目６・７!E57)</f>
        <v/>
      </c>
      <c r="F57" s="49" t="str">
        <f>IF([33]調査項目６・７!F57="","",[33]調査項目６・７!F57)</f>
        <v/>
      </c>
      <c r="G57" s="49" t="str">
        <f>IF([33]調査項目６・７!G57="","",[33]調査項目６・７!G57)</f>
        <v/>
      </c>
      <c r="H57" s="49" t="str">
        <f>IF([33]調査項目６・７!H57="","",[33]調査項目６・７!H57)</f>
        <v/>
      </c>
      <c r="I57" s="49" t="str">
        <f>IF([33]調査項目６・７!I57="","",[33]調査項目６・７!I57)</f>
        <v/>
      </c>
      <c r="J57" s="49" t="str">
        <f>IF([33]調査項目６・７!J57="","",[33]調査項目６・７!J57)</f>
        <v/>
      </c>
      <c r="K57" s="49" t="str">
        <f>IF([33]調査項目６・７!K57="","",[33]調査項目６・７!K57)</f>
        <v/>
      </c>
      <c r="L57" s="49" t="str">
        <f>IF([33]調査項目６・７!L57="","",[33]調査項目６・７!L57)</f>
        <v/>
      </c>
      <c r="M57" s="49" t="str">
        <f>IF([33]調査項目６・７!M57="","",[33]調査項目６・７!M57)</f>
        <v/>
      </c>
      <c r="N57" s="68" t="str">
        <f>IF([33]調査項目６・７!N57="","",[33]調査項目６・７!N57)</f>
        <v/>
      </c>
      <c r="O57" s="90" t="str">
        <f>IF([33]調査項目６・７!O57="","",[33]調査項目６・７!O57)</f>
        <v/>
      </c>
      <c r="P57" s="50">
        <f>IF([33]調査項目６・７!P57="","",[33]調査項目６・７!P57)</f>
        <v>42461</v>
      </c>
      <c r="Q57" s="59" t="str">
        <f>IF([33]調査項目６・７!Q57="","",[33]調査項目６・７!Q57)</f>
        <v>(議員)</v>
      </c>
      <c r="R57" s="78" t="str">
        <f>IF([33]調査項目６・７!R57="","",[33]調査項目６・７!R57)</f>
        <v/>
      </c>
      <c r="S57" s="14"/>
    </row>
    <row r="58" spans="1:20" s="18" customFormat="1" ht="12.95" customHeight="1">
      <c r="A58" s="14"/>
      <c r="B58" s="27" t="s">
        <v>30</v>
      </c>
      <c r="C58" s="46" t="str">
        <f>IF([34]調査項目６・７!C57="","",[34]調査項目６・７!C57)</f>
        <v>868</v>
      </c>
      <c r="D58" s="80" t="str">
        <f>IF([34]調査項目６・７!D57="","",[34]調査項目６・７!D57)</f>
        <v>824</v>
      </c>
      <c r="E58" s="46" t="str">
        <f>IF([34]調査項目６・７!E57="","",[34]調査項目６・７!E57)</f>
        <v>668</v>
      </c>
      <c r="F58" s="46" t="str">
        <f>IF([34]調査項目６・７!F57="","",[34]調査項目６・７!F57)</f>
        <v>634</v>
      </c>
      <c r="G58" s="46" t="str">
        <f>IF([34]調査項目６・７!G57="","",[34]調査項目６・７!G57)</f>
        <v>590</v>
      </c>
      <c r="H58" s="46" t="str">
        <f>IF([34]調査項目６・７!H57="","",[34]調査項目６・７!H57)</f>
        <v>560</v>
      </c>
      <c r="I58" s="46">
        <f>IF([34]調査項目６・７!I57="","",[34]調査項目６・７!I57)</f>
        <v>354</v>
      </c>
      <c r="J58" s="46" t="str">
        <f>IF([34]調査項目６・７!J57="","",[34]調査項目６・７!J57)</f>
        <v>－</v>
      </c>
      <c r="K58" s="46">
        <f>IF([34]調査項目６・７!K57="","",[34]調査項目６・７!K57)</f>
        <v>318</v>
      </c>
      <c r="L58" s="46" t="str">
        <f>IF([34]調査項目６・７!L57="","",[34]調査項目６・７!L57)</f>
        <v>－</v>
      </c>
      <c r="M58" s="46">
        <f>IF([34]調査項目６・７!M57="","",[34]調査項目６・７!M57)</f>
        <v>310</v>
      </c>
      <c r="N58" s="26" t="str">
        <f>IF([34]調査項目６・７!N57="","",[34]調査項目６・７!N57)</f>
        <v>－</v>
      </c>
      <c r="O58" s="27" t="str">
        <f>IF([34]調査項目６・７!O57="","",[34]調査項目６・７!O57)</f>
        <v>茨城町</v>
      </c>
      <c r="P58" s="28">
        <f>IF([34]調査項目６・７!P57="","",[34]調査項目６・７!P57)</f>
        <v>39264</v>
      </c>
      <c r="Q58" s="57" t="str">
        <f>IF([34]調査項目６・７!Q57="","",[34]調査項目６・７!Q57)</f>
        <v>(町長，副町長，教育長)</v>
      </c>
      <c r="R58" s="97" t="str">
        <f>IF([34]調査項目６・７!R57="","",[34]調査項目６・７!R57)</f>
        <v>町長，副町長及び教育長の給料月額の５％の減額を実施中(平成27年10月から平成31年3月まで)</v>
      </c>
      <c r="S58" s="14"/>
    </row>
    <row r="59" spans="1:20" s="18" customFormat="1" ht="12.95" customHeight="1">
      <c r="A59" s="14"/>
      <c r="B59" s="19"/>
      <c r="C59" s="42" t="str">
        <f>IF([34]調査項目６・７!C58="","",[34]調査項目６・７!C58)</f>
        <v/>
      </c>
      <c r="D59" s="42" t="str">
        <f>IF([34]調査項目６・７!D58="","",[34]調査項目６・７!D58)</f>
        <v/>
      </c>
      <c r="E59" s="42" t="str">
        <f>IF([34]調査項目６・７!E58="","",[34]調査項目６・７!E58)</f>
        <v/>
      </c>
      <c r="F59" s="42" t="str">
        <f>IF([34]調査項目６・７!F58="","",[34]調査項目６・７!F58)</f>
        <v/>
      </c>
      <c r="G59" s="42" t="str">
        <f>IF([34]調査項目６・７!G58="","",[34]調査項目６・７!G58)</f>
        <v/>
      </c>
      <c r="H59" s="42" t="str">
        <f>IF([34]調査項目６・７!H58="","",[34]調査項目６・７!H58)</f>
        <v/>
      </c>
      <c r="I59" s="42" t="str">
        <f>IF([34]調査項目６・７!I58="","",[34]調査項目６・７!I58)</f>
        <v/>
      </c>
      <c r="J59" s="42" t="str">
        <f>IF([34]調査項目６・７!J58="","",[34]調査項目６・７!J58)</f>
        <v/>
      </c>
      <c r="K59" s="42" t="str">
        <f>IF([34]調査項目６・７!K58="","",[34]調査項目６・７!K58)</f>
        <v/>
      </c>
      <c r="L59" s="42" t="str">
        <f>IF([34]調査項目６・７!L58="","",[34]調査項目６・７!L58)</f>
        <v/>
      </c>
      <c r="M59" s="42" t="str">
        <f>IF([34]調査項目６・７!M58="","",[34]調査項目６・７!M58)</f>
        <v/>
      </c>
      <c r="N59" s="20" t="str">
        <f>IF([34]調査項目６・７!N58="","",[34]調査項目６・７!N58)</f>
        <v/>
      </c>
      <c r="O59" s="19" t="str">
        <f>IF([34]調査項目６・７!O58="","",[34]調査項目６・７!O58)</f>
        <v/>
      </c>
      <c r="P59" s="22">
        <f>IF([34]調査項目６・７!P58="","",[34]調査項目６・７!P58)</f>
        <v>35796</v>
      </c>
      <c r="Q59" s="55" t="str">
        <f>IF([34]調査項目６・７!Q58="","",[34]調査項目６・７!Q58)</f>
        <v>(議員)</v>
      </c>
      <c r="R59" s="76" t="str">
        <f>IF([34]調査項目６・７!R58="","",[34]調査項目６・７!R58)</f>
        <v/>
      </c>
      <c r="S59" s="14"/>
    </row>
    <row r="60" spans="1:20" s="18" customFormat="1" ht="12.95" customHeight="1">
      <c r="A60" s="14"/>
      <c r="B60" s="23" t="s">
        <v>31</v>
      </c>
      <c r="C60" s="41">
        <f>IF([35]調査項目６・７!C59="","",[35]調査項目６・７!C59)</f>
        <v>821</v>
      </c>
      <c r="D60" s="41" t="str">
        <f>IF([35]調査項目６・７!D59="","",[35]調査項目６・７!D59)</f>
        <v>－</v>
      </c>
      <c r="E60" s="41">
        <f>IF([35]調査項目６・７!E59="","",[35]調査項目６・７!E59)</f>
        <v>632</v>
      </c>
      <c r="F60" s="41" t="str">
        <f>IF([35]調査項目６・７!F59="","",[35]調査項目６・７!F59)</f>
        <v>－</v>
      </c>
      <c r="G60" s="41">
        <f>IF([35]調査項目６・７!G59="","",[35]調査項目６・７!G59)</f>
        <v>558</v>
      </c>
      <c r="H60" s="41" t="str">
        <f>IF([35]調査項目６・７!H59="","",[35]調査項目６・７!H59)</f>
        <v>－</v>
      </c>
      <c r="I60" s="41">
        <f>IF([35]調査項目６・７!I59="","",[35]調査項目６・７!I59)</f>
        <v>343</v>
      </c>
      <c r="J60" s="41" t="str">
        <f>IF([35]調査項目６・７!J59="","",[35]調査項目６・７!J59)</f>
        <v>－</v>
      </c>
      <c r="K60" s="41">
        <f>IF([35]調査項目６・７!K59="","",[35]調査項目６・７!K59)</f>
        <v>300</v>
      </c>
      <c r="L60" s="41" t="str">
        <f>IF([35]調査項目６・７!L59="","",[35]調査項目６・７!L59)</f>
        <v>－</v>
      </c>
      <c r="M60" s="41">
        <f>IF([35]調査項目６・７!M59="","",[35]調査項目６・７!M59)</f>
        <v>275</v>
      </c>
      <c r="N60" s="67" t="str">
        <f>IF([35]調査項目６・７!N59="","",[35]調査項目６・７!N59)</f>
        <v>－</v>
      </c>
      <c r="O60" s="61" t="str">
        <f>IF([35]調査項目６・７!O59="","",[35]調査項目６・７!O59)</f>
        <v>大洗町</v>
      </c>
      <c r="P60" s="36">
        <f>IF([35]調査項目６・７!P59="","",[35]調査項目６・７!P59)</f>
        <v>42736</v>
      </c>
      <c r="Q60" s="58" t="str">
        <f>IF([35]調査項目６・７!Q59="","",[35]調査項目６・７!Q59)</f>
        <v>(町長，副町長，教育長)</v>
      </c>
      <c r="R60" s="75" t="str">
        <f>IF([35]調査項目６・７!R59="","",[35]調査項目６・７!R59)</f>
        <v/>
      </c>
      <c r="S60" s="14"/>
    </row>
    <row r="61" spans="1:20" s="18" customFormat="1" ht="12.95" customHeight="1">
      <c r="A61" s="14"/>
      <c r="B61" s="19"/>
      <c r="C61" s="42" t="str">
        <f>IF([35]調査項目６・７!C60="","",[35]調査項目６・７!C60)</f>
        <v/>
      </c>
      <c r="D61" s="42" t="str">
        <f>IF([35]調査項目６・７!D60="","",[35]調査項目６・７!D60)</f>
        <v/>
      </c>
      <c r="E61" s="42" t="str">
        <f>IF([35]調査項目６・７!E60="","",[35]調査項目６・７!E60)</f>
        <v/>
      </c>
      <c r="F61" s="42" t="str">
        <f>IF([35]調査項目６・７!F60="","",[35]調査項目６・７!F60)</f>
        <v/>
      </c>
      <c r="G61" s="42" t="str">
        <f>IF([35]調査項目６・７!G60="","",[35]調査項目６・７!G60)</f>
        <v/>
      </c>
      <c r="H61" s="42" t="str">
        <f>IF([35]調査項目６・７!H60="","",[35]調査項目６・７!H60)</f>
        <v/>
      </c>
      <c r="I61" s="42" t="str">
        <f>IF([35]調査項目６・７!I60="","",[35]調査項目６・７!I60)</f>
        <v/>
      </c>
      <c r="J61" s="42" t="str">
        <f>IF([35]調査項目６・７!J60="","",[35]調査項目６・７!J60)</f>
        <v/>
      </c>
      <c r="K61" s="42" t="str">
        <f>IF([35]調査項目６・７!K60="","",[35]調査項目６・７!K60)</f>
        <v/>
      </c>
      <c r="L61" s="42" t="str">
        <f>IF([35]調査項目６・７!L60="","",[35]調査項目６・７!L60)</f>
        <v/>
      </c>
      <c r="M61" s="42" t="str">
        <f>IF([35]調査項目６・７!M60="","",[35]調査項目６・７!M60)</f>
        <v/>
      </c>
      <c r="N61" s="20" t="str">
        <f>IF([35]調査項目６・７!N60="","",[35]調査項目６・７!N60)</f>
        <v/>
      </c>
      <c r="O61" s="19" t="str">
        <f>IF([35]調査項目６・７!O60="","",[35]調査項目６・７!O60)</f>
        <v/>
      </c>
      <c r="P61" s="22">
        <f>IF([35]調査項目６・７!P60="","",[35]調査項目６・７!P60)</f>
        <v>37622</v>
      </c>
      <c r="Q61" s="55" t="str">
        <f>IF([35]調査項目６・７!Q60="","",[35]調査項目６・７!Q60)</f>
        <v>(議員)</v>
      </c>
      <c r="R61" s="76" t="str">
        <f>IF([35]調査項目６・７!R60="","",[35]調査項目６・７!R60)</f>
        <v/>
      </c>
      <c r="S61" s="14"/>
    </row>
    <row r="62" spans="1:20" s="18" customFormat="1" ht="12.95" customHeight="1">
      <c r="A62" s="14"/>
      <c r="B62" s="39" t="s">
        <v>10</v>
      </c>
      <c r="C62" s="41">
        <f>IF([36]調査項目６・７!C61="","",[36]調査項目６・７!C61)</f>
        <v>821</v>
      </c>
      <c r="D62" s="41">
        <f>IF([36]調査項目６・７!D61="","",[36]調査項目６・７!D61)</f>
        <v>779</v>
      </c>
      <c r="E62" s="41">
        <f>IF([36]調査項目６・７!E61="","",[36]調査項目６・７!E61)</f>
        <v>632</v>
      </c>
      <c r="F62" s="41">
        <f>IF([36]調査項目６・７!F61="","",[36]調査項目６・７!F61)</f>
        <v>613</v>
      </c>
      <c r="G62" s="41">
        <f>IF([36]調査項目６・７!G61="","",[36]調査項目６・７!G61)</f>
        <v>558</v>
      </c>
      <c r="H62" s="41">
        <f>IF([36]調査項目６・７!H61="","",[36]調査項目６・７!H61)</f>
        <v>541</v>
      </c>
      <c r="I62" s="41">
        <f>IF([36]調査項目６・７!I61="","",[36]調査項目６・７!I61)</f>
        <v>335</v>
      </c>
      <c r="J62" s="41" t="str">
        <f>IF([36]調査項目６・７!J61="","",[36]調査項目６・７!J61)</f>
        <v>－</v>
      </c>
      <c r="K62" s="41">
        <f>IF([36]調査項目６・７!K61="","",[36]調査項目６・７!K61)</f>
        <v>293</v>
      </c>
      <c r="L62" s="41" t="str">
        <f>IF([36]調査項目６・７!L61="","",[36]調査項目６・７!L61)</f>
        <v>－</v>
      </c>
      <c r="M62" s="41">
        <f>IF([36]調査項目６・７!M61="","",[36]調査項目６・７!M61)</f>
        <v>268</v>
      </c>
      <c r="N62" s="67" t="str">
        <f>IF([36]調査項目６・７!N61="","",[36]調査項目６・７!N61)</f>
        <v>－</v>
      </c>
      <c r="O62" s="39" t="str">
        <f>IF([36]調査項目６・７!O61="","",[36]調査項目６・７!O61)</f>
        <v>城里町</v>
      </c>
      <c r="P62" s="36">
        <f>IF([36]調査項目６・７!P61="","",[36]調査項目６・７!P61)</f>
        <v>38384</v>
      </c>
      <c r="Q62" s="58" t="str">
        <f>IF([36]調査項目６・７!Q61="","",[36]調査項目６・７!Q61)</f>
        <v>(町長，副町長，議長)</v>
      </c>
      <c r="R62" s="75" t="str">
        <f>IF([36]調査項目６・７!R61="","",[36]調査項目６・７!R61)</f>
        <v>町長，副町長及び教育長の期末手当は，減額後の給料月額により算出</v>
      </c>
      <c r="S62" s="14"/>
    </row>
    <row r="63" spans="1:20" s="18" customFormat="1" ht="12.95" customHeight="1">
      <c r="A63" s="14"/>
      <c r="B63" s="39"/>
      <c r="C63" s="42" t="str">
        <f>IF([36]調査項目６・７!C62="","",[36]調査項目６・７!C62)</f>
        <v/>
      </c>
      <c r="D63" s="42" t="str">
        <f>IF([36]調査項目６・７!D62="","",[36]調査項目６・７!D62)</f>
        <v/>
      </c>
      <c r="E63" s="42" t="str">
        <f>IF([36]調査項目６・７!E62="","",[36]調査項目６・７!E62)</f>
        <v/>
      </c>
      <c r="F63" s="42" t="str">
        <f>IF([36]調査項目６・７!F62="","",[36]調査項目６・７!F62)</f>
        <v/>
      </c>
      <c r="G63" s="42" t="str">
        <f>IF([36]調査項目６・７!G62="","",[36]調査項目６・７!G62)</f>
        <v/>
      </c>
      <c r="H63" s="42" t="str">
        <f>IF([36]調査項目６・７!H62="","",[36]調査項目６・７!H62)</f>
        <v/>
      </c>
      <c r="I63" s="42" t="str">
        <f>IF([36]調査項目６・７!I62="","",[36]調査項目６・７!I62)</f>
        <v/>
      </c>
      <c r="J63" s="42" t="str">
        <f>IF([36]調査項目６・７!J62="","",[36]調査項目６・７!J62)</f>
        <v/>
      </c>
      <c r="K63" s="42" t="str">
        <f>IF([36]調査項目６・７!K62="","",[36]調査項目６・７!K62)</f>
        <v/>
      </c>
      <c r="L63" s="42" t="str">
        <f>IF([36]調査項目６・７!L62="","",[36]調査項目６・７!L62)</f>
        <v/>
      </c>
      <c r="M63" s="42" t="str">
        <f>IF([36]調査項目６・７!M62="","",[36]調査項目６・７!M62)</f>
        <v/>
      </c>
      <c r="N63" s="20" t="str">
        <f>IF([36]調査項目６・７!N62="","",[36]調査項目６・７!N62)</f>
        <v/>
      </c>
      <c r="O63" s="45" t="str">
        <f>IF([36]調査項目６・７!O62="","",[36]調査項目６・７!O62)</f>
        <v/>
      </c>
      <c r="P63" s="22">
        <f>IF([36]調査項目６・７!P62="","",[36]調査項目６・７!P62)</f>
        <v>42826</v>
      </c>
      <c r="Q63" s="55" t="str">
        <f>IF([36]調査項目６・７!Q62="","",[36]調査項目６・７!Q62)</f>
        <v>(教育長)</v>
      </c>
      <c r="R63" s="76" t="str">
        <f>IF([36]調査項目６・７!R62="","",[36]調査項目６・７!R62)</f>
        <v/>
      </c>
      <c r="S63" s="14"/>
    </row>
    <row r="64" spans="1:20" s="18" customFormat="1" ht="12.95" customHeight="1">
      <c r="A64" s="14"/>
      <c r="B64" s="34" t="s">
        <v>11</v>
      </c>
      <c r="C64" s="41" t="str">
        <f>IF([37]調査項目６・７!C63="","",[37]調査項目６・７!C63)</f>
        <v>850</v>
      </c>
      <c r="D64" s="41" t="str">
        <f>IF([37]調査項目６・７!D63="","",[37]調査項目６・７!D63)</f>
        <v>－</v>
      </c>
      <c r="E64" s="41" t="str">
        <f>IF([37]調査項目６・７!E63="","",[37]調査項目６・７!E63)</f>
        <v>658</v>
      </c>
      <c r="F64" s="41" t="str">
        <f>IF([37]調査項目６・７!F63="","",[37]調査項目６・７!F63)</f>
        <v>－</v>
      </c>
      <c r="G64" s="41" t="str">
        <f>IF([37]調査項目６・７!G63="","",[37]調査項目６・７!G63)</f>
        <v>616</v>
      </c>
      <c r="H64" s="41" t="str">
        <f>IF([37]調査項目６・７!H63="","",[37]調査項目６・７!H63)</f>
        <v>－</v>
      </c>
      <c r="I64" s="41" t="str">
        <f>IF([37]調査項目６・７!I63="","",[37]調査項目６・７!I63)</f>
        <v>430</v>
      </c>
      <c r="J64" s="41" t="str">
        <f>IF([37]調査項目６・７!J63="","",[37]調査項目６・７!J63)</f>
        <v>－</v>
      </c>
      <c r="K64" s="41" t="str">
        <f>IF([37]調査項目６・７!K63="","",[37]調査項目６・７!K63)</f>
        <v>388</v>
      </c>
      <c r="L64" s="41" t="str">
        <f>IF([37]調査項目６・７!L63="","",[37]調査項目６・７!L63)</f>
        <v>－</v>
      </c>
      <c r="M64" s="41">
        <f>IF([37]調査項目６・７!M63="","",[37]調査項目６・７!M63)</f>
        <v>367</v>
      </c>
      <c r="N64" s="67" t="str">
        <f>IF([37]調査項目６・７!N63="","",[37]調査項目６・７!N63)</f>
        <v>－</v>
      </c>
      <c r="O64" s="34" t="str">
        <f>IF([37]調査項目６・７!O63="","",[37]調査項目６・７!O63)</f>
        <v>東海村</v>
      </c>
      <c r="P64" s="36">
        <f>IF([37]調査項目６・７!P63="","",[37]調査項目６・７!P63)</f>
        <v>35431</v>
      </c>
      <c r="Q64" s="58" t="str">
        <f>IF([37]調査項目６・７!Q63="","",[37]調査項目６・７!Q63)</f>
        <v>(村長，副村長，教育長，議員)</v>
      </c>
      <c r="R64" s="75" t="str">
        <f>IF([37]調査項目６・７!R63="","",[37]調査項目６・７!R63)</f>
        <v/>
      </c>
      <c r="S64" s="14"/>
    </row>
    <row r="65" spans="1:19" s="18" customFormat="1" ht="12.95" customHeight="1">
      <c r="A65" s="14"/>
      <c r="B65" s="23" t="s">
        <v>24</v>
      </c>
      <c r="C65" s="41" t="str">
        <f>IF([38]調査項目６・７!C64="","",[38]調査項目６・７!C64)</f>
        <v>690</v>
      </c>
      <c r="D65" s="41" t="str">
        <f>IF([38]調査項目６・７!D64="","",[38]調査項目６・７!D64)</f>
        <v>621</v>
      </c>
      <c r="E65" s="41" t="str">
        <f>IF([38]調査項目６・７!E64="","",[38]調査項目６・７!E64)</f>
        <v>540</v>
      </c>
      <c r="F65" s="41" t="str">
        <f>IF([38]調査項目６・７!F64="","",[38]調査項目６・７!F64)</f>
        <v>486</v>
      </c>
      <c r="G65" s="41" t="str">
        <f>IF([38]調査項目６・７!G64="","",[38]調査項目６・７!G64)</f>
        <v>500</v>
      </c>
      <c r="H65" s="41" t="str">
        <f>IF([38]調査項目６・７!H64="","",[38]調査項目６・７!H64)</f>
        <v>450</v>
      </c>
      <c r="I65" s="41">
        <f>IF([38]調査項目６・７!I64="","",[38]調査項目６・７!I64)</f>
        <v>300</v>
      </c>
      <c r="J65" s="41" t="str">
        <f>IF([38]調査項目６・７!J64="","",[38]調査項目６・７!J64)</f>
        <v>－</v>
      </c>
      <c r="K65" s="41">
        <f>IF([38]調査項目６・７!K64="","",[38]調査項目６・７!K64)</f>
        <v>270</v>
      </c>
      <c r="L65" s="41" t="str">
        <f>IF([38]調査項目６・７!L64="","",[38]調査項目６・７!L64)</f>
        <v>－</v>
      </c>
      <c r="M65" s="41">
        <f>IF([38]調査項目６・７!M64="","",[38]調査項目６・７!M64)</f>
        <v>250</v>
      </c>
      <c r="N65" s="67" t="str">
        <f>IF([38]調査項目６・７!N64="","",[38]調査項目６・７!N64)</f>
        <v>－</v>
      </c>
      <c r="O65" s="61" t="str">
        <f>IF([38]調査項目６・７!O64="","",[38]調査項目６・７!O64)</f>
        <v>大子町</v>
      </c>
      <c r="P65" s="36">
        <f>IF([38]調査項目６・７!P64="","",[38]調査項目６・７!P64)</f>
        <v>39114</v>
      </c>
      <c r="Q65" s="58" t="str">
        <f>IF([38]調査項目６・７!Q64="","",[38]調査項目６・７!Q64)</f>
        <v>(町長)</v>
      </c>
      <c r="R65" s="75" t="str">
        <f>IF([38]調査項目６・７!R64="","",[38]調査項目６・７!R64)</f>
        <v>町長の期末手当は，減額後の給料月額により算出</v>
      </c>
      <c r="S65" s="14"/>
    </row>
    <row r="66" spans="1:19" s="18" customFormat="1" ht="12.95" customHeight="1">
      <c r="A66" s="14"/>
      <c r="B66" s="27"/>
      <c r="C66" s="46" t="str">
        <f>IF([38]調査項目６・７!C65="","",[38]調査項目６・７!C65)</f>
        <v/>
      </c>
      <c r="D66" s="46" t="str">
        <f>IF([38]調査項目６・７!D65="","",[38]調査項目６・７!D65)</f>
        <v/>
      </c>
      <c r="E66" s="46" t="str">
        <f>IF([38]調査項目６・７!E65="","",[38]調査項目６・７!E65)</f>
        <v/>
      </c>
      <c r="F66" s="46" t="str">
        <f>IF([38]調査項目６・７!F65="","",[38]調査項目６・７!F65)</f>
        <v/>
      </c>
      <c r="G66" s="46" t="str">
        <f>IF([38]調査項目６・７!G65="","",[38]調査項目６・７!G65)</f>
        <v/>
      </c>
      <c r="H66" s="46" t="str">
        <f>IF([38]調査項目６・７!H65="","",[38]調査項目６・７!H65)</f>
        <v/>
      </c>
      <c r="I66" s="46" t="str">
        <f>IF([38]調査項目６・７!I65="","",[38]調査項目６・７!I65)</f>
        <v/>
      </c>
      <c r="J66" s="46" t="str">
        <f>IF([38]調査項目６・７!J65="","",[38]調査項目６・７!J65)</f>
        <v/>
      </c>
      <c r="K66" s="46" t="str">
        <f>IF([38]調査項目６・７!K65="","",[38]調査項目６・７!K65)</f>
        <v/>
      </c>
      <c r="L66" s="46" t="str">
        <f>IF([38]調査項目６・７!L65="","",[38]調査項目６・７!L65)</f>
        <v/>
      </c>
      <c r="M66" s="46" t="str">
        <f>IF([38]調査項目６・７!M65="","",[38]調査項目６・７!M65)</f>
        <v/>
      </c>
      <c r="N66" s="26" t="str">
        <f>IF([38]調査項目６・７!N65="","",[38]調査項目６・７!N65)</f>
        <v/>
      </c>
      <c r="O66" s="27" t="str">
        <f>IF([38]調査項目６・７!O65="","",[38]調査項目６・７!O65)</f>
        <v/>
      </c>
      <c r="P66" s="28">
        <f>IF([38]調査項目６・７!P65="","",[38]調査項目６・７!P65)</f>
        <v>33786</v>
      </c>
      <c r="Q66" s="57" t="str">
        <f>IF([38]調査項目６・７!Q65="","",[38]調査項目６・７!Q65)</f>
        <v>(副町長，教育長）</v>
      </c>
      <c r="R66" s="77" t="str">
        <f>IF([38]調査項目６・７!R65="","",[38]調査項目６・７!R65)</f>
        <v>平成19年2月1日から平成29年1月31日まで副町長，教育長給料10％減額適用</v>
      </c>
      <c r="S66" s="14"/>
    </row>
    <row r="67" spans="1:19" s="18" customFormat="1" ht="12.95" customHeight="1">
      <c r="A67" s="14"/>
      <c r="B67" s="91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3"/>
      <c r="O67" s="91"/>
      <c r="P67" s="28">
        <f>IF([38]調査項目６・７!P66="","",[38]調査項目６・７!P66)</f>
        <v>33786</v>
      </c>
      <c r="Q67" s="57" t="str">
        <f>IF([38]調査項目６・７!Q66="","",[38]調査項目６・７!Q66)</f>
        <v>(議員)</v>
      </c>
      <c r="R67" s="77" t="str">
        <f>IF([38]調査項目６・７!R66="","",[38]調査項目６・７!R66)</f>
        <v/>
      </c>
      <c r="S67" s="14"/>
    </row>
    <row r="68" spans="1:19" s="18" customFormat="1" ht="12.95" customHeight="1">
      <c r="A68" s="14"/>
      <c r="B68" s="81" t="s">
        <v>32</v>
      </c>
      <c r="C68" s="82" t="str">
        <f>IF([39]調査項目６・７!C66="","",[39]調査項目６・７!C66)</f>
        <v>666</v>
      </c>
      <c r="D68" s="82" t="str">
        <f>IF([39]調査項目６・７!D66="","",[39]調査項目６・７!D66)</f>
        <v>－</v>
      </c>
      <c r="E68" s="82" t="str">
        <f>IF([39]調査項目６・７!E66="","",[39]調査項目６・７!E66)</f>
        <v>546</v>
      </c>
      <c r="F68" s="82" t="str">
        <f>IF([39]調査項目６・７!F66="","",[39]調査項目６・７!F66)</f>
        <v>－</v>
      </c>
      <c r="G68" s="82" t="str">
        <f>IF([39]調査項目６・７!G66="","",[39]調査項目６・７!G66)</f>
        <v>596</v>
      </c>
      <c r="H68" s="82" t="str">
        <f>IF([39]調査項目６・７!H66="","",[39]調査項目６・７!H66)</f>
        <v>－</v>
      </c>
      <c r="I68" s="82" t="str">
        <f>IF([39]調査項目６・７!I66="","",[39]調査項目６・７!I66)</f>
        <v>326</v>
      </c>
      <c r="J68" s="82" t="str">
        <f>IF([39]調査項目６・７!J66="","",[39]調査項目６・７!J66)</f>
        <v>－</v>
      </c>
      <c r="K68" s="82" t="str">
        <f>IF([39]調査項目６・７!K66="","",[39]調査項目６・７!K66)</f>
        <v>296</v>
      </c>
      <c r="L68" s="82" t="str">
        <f>IF([39]調査項目６・７!L66="","",[39]調査項目６・７!L66)</f>
        <v>－</v>
      </c>
      <c r="M68" s="82" t="str">
        <f>IF([39]調査項目６・７!M66="","",[39]調査項目６・７!M66)</f>
        <v>286</v>
      </c>
      <c r="N68" s="83" t="str">
        <f>IF([39]調査項目６・７!N66="","",[39]調査項目６・７!N66)</f>
        <v>－</v>
      </c>
      <c r="O68" s="81" t="str">
        <f>IF([39]調査項目６・７!O66="","",[39]調査項目６・７!O66)</f>
        <v>美浦村</v>
      </c>
      <c r="P68" s="84">
        <f>IF([39]調査項目６・７!P66="","",[39]調査項目６・７!P66)</f>
        <v>38534</v>
      </c>
      <c r="Q68" s="85" t="str">
        <f>IF([39]調査項目６・７!Q66="","",[39]調査項目６・７!Q66)</f>
        <v>(村長，副村長，議員)</v>
      </c>
      <c r="R68" s="86" t="str">
        <f>IF([39]調査項目６・７!R66="","",[39]調査項目６・７!R66)</f>
        <v/>
      </c>
      <c r="S68" s="14"/>
    </row>
    <row r="69" spans="1:19" s="18" customFormat="1" ht="12.95" customHeight="1">
      <c r="A69" s="14"/>
      <c r="B69" s="27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0"/>
      <c r="O69" s="27"/>
      <c r="P69" s="22">
        <f>IF([39]調査項目６・７!P67="","",[39]調査項目６・７!P67)</f>
        <v>42461</v>
      </c>
      <c r="Q69" s="57" t="str">
        <f>IF([39]調査項目６・７!Q67="","",[39]調査項目６・７!Q67)</f>
        <v>(教育長）</v>
      </c>
      <c r="R69" s="71" t="str">
        <f>IF([39]調査項目６・７!R67="","",[39]調査項目６・７!R67)</f>
        <v/>
      </c>
      <c r="S69" s="14"/>
    </row>
    <row r="70" spans="1:19" s="18" customFormat="1" ht="12.95" customHeight="1">
      <c r="A70" s="14"/>
      <c r="B70" s="23" t="s">
        <v>58</v>
      </c>
      <c r="C70" s="41" t="str">
        <f>IF([40]調査項目６・７!C67="","",[40]調査項目６・７!C67)</f>
        <v/>
      </c>
      <c r="D70" s="41" t="str">
        <f>IF([40]調査項目６・７!D67="","",[40]調査項目６・７!D67)</f>
        <v/>
      </c>
      <c r="E70" s="41" t="str">
        <f>IF([40]調査項目６・７!E67="","",[40]調査項目６・７!E67)</f>
        <v/>
      </c>
      <c r="F70" s="41" t="str">
        <f>IF([40]調査項目６・７!F67="","",[40]調査項目６・７!F67)</f>
        <v/>
      </c>
      <c r="G70" s="41" t="str">
        <f>IF([40]調査項目６・７!G67="","",[40]調査項目６・７!G67)</f>
        <v/>
      </c>
      <c r="H70" s="41" t="str">
        <f>IF([40]調査項目６・７!H67="","",[40]調査項目６・７!H67)</f>
        <v/>
      </c>
      <c r="I70" s="41" t="str">
        <f>IF([40]調査項目６・７!I67="","",[40]調査項目６・７!I67)</f>
        <v/>
      </c>
      <c r="J70" s="41" t="str">
        <f>IF([40]調査項目６・７!J67="","",[40]調査項目６・７!J67)</f>
        <v/>
      </c>
      <c r="K70" s="41" t="str">
        <f>IF([40]調査項目６・７!K67="","",[40]調査項目６・７!K67)</f>
        <v/>
      </c>
      <c r="L70" s="41" t="str">
        <f>IF([40]調査項目６・７!L67="","",[40]調査項目６・７!L67)</f>
        <v/>
      </c>
      <c r="M70" s="41" t="str">
        <f>IF([40]調査項目６・７!M67="","",[40]調査項目６・７!M67)</f>
        <v/>
      </c>
      <c r="N70" s="67" t="str">
        <f>IF([40]調査項目６・７!N67="","",[40]調査項目６・７!N67)</f>
        <v/>
      </c>
      <c r="O70" s="61" t="str">
        <f>IF([40]調査項目６・７!O68="","",[40]調査項目６・７!O68)</f>
        <v>阿見町</v>
      </c>
      <c r="P70" s="36">
        <f>IF([40]調査項目６・７!P68="","",[40]調査項目６・７!P68)</f>
        <v>38534</v>
      </c>
      <c r="Q70" s="58" t="str">
        <f>IF([40]調査項目６・７!Q68="","",[40]調査項目６・７!Q68)</f>
        <v>(町長，副町長，教育長)</v>
      </c>
      <c r="R70" s="75" t="str">
        <f>IF([40]調査項目６・７!R67="","",[40]調査項目６・７!R67)</f>
        <v/>
      </c>
      <c r="S70" s="14"/>
    </row>
    <row r="71" spans="1:19" s="18" customFormat="1" ht="12.95" customHeight="1">
      <c r="A71" s="14"/>
      <c r="B71" s="19"/>
      <c r="C71" s="42" t="str">
        <f>IF([40]調査項目６・７!C68="","",[40]調査項目６・７!C68)</f>
        <v>722</v>
      </c>
      <c r="D71" s="42" t="str">
        <f>IF([40]調査項目６・７!D68="","",[40]調査項目６・７!D68)</f>
        <v>－</v>
      </c>
      <c r="E71" s="42" t="str">
        <f>IF([40]調査項目６・７!E68="","",[40]調査項目６・７!E68)</f>
        <v>585</v>
      </c>
      <c r="F71" s="42" t="str">
        <f>IF([40]調査項目６・７!F68="","",[40]調査項目６・７!F68)</f>
        <v>－</v>
      </c>
      <c r="G71" s="42" t="str">
        <f>IF([40]調査項目６・７!G68="","",[40]調査項目６・７!G68)</f>
        <v>531</v>
      </c>
      <c r="H71" s="42" t="str">
        <f>IF([40]調査項目６・７!H68="","",[40]調査項目６・７!H68)</f>
        <v>－</v>
      </c>
      <c r="I71" s="42" t="str">
        <f>IF([40]調査項目６・７!I68="","",[40]調査項目６・７!I68)</f>
        <v>369</v>
      </c>
      <c r="J71" s="42" t="str">
        <f>IF([40]調査項目６・７!J68="","",[40]調査項目６・７!J68)</f>
        <v>－</v>
      </c>
      <c r="K71" s="42" t="str">
        <f>IF([40]調査項目６・７!K68="","",[40]調査項目６・７!K68)</f>
        <v>330</v>
      </c>
      <c r="L71" s="42" t="str">
        <f>IF([40]調査項目６・７!L68="","",[40]調査項目６・７!L68)</f>
        <v>－</v>
      </c>
      <c r="M71" s="42">
        <f>IF([40]調査項目６・７!M68="","",[40]調査項目６・７!M68)</f>
        <v>313</v>
      </c>
      <c r="N71" s="20" t="str">
        <f>IF([40]調査項目６・７!N68="","",[40]調査項目６・７!N68)</f>
        <v>－</v>
      </c>
      <c r="O71" s="19"/>
      <c r="P71" s="22">
        <f>IF([40]調査項目６・７!P69="","",[40]調査項目６・７!P69)</f>
        <v>38261</v>
      </c>
      <c r="Q71" s="55" t="str">
        <f>IF([40]調査項目６・７!Q69="","",[40]調査項目６・７!Q69)</f>
        <v>(議員)</v>
      </c>
      <c r="R71" s="76" t="str">
        <f>IF([40]調査項目６・７!R68="","",[40]調査項目６・７!R68)</f>
        <v/>
      </c>
      <c r="S71" s="14"/>
    </row>
    <row r="72" spans="1:19" s="18" customFormat="1" ht="12.95" customHeight="1">
      <c r="A72" s="14"/>
      <c r="B72" s="23" t="s">
        <v>25</v>
      </c>
      <c r="C72" s="41" t="str">
        <f>IF([41]調査項目６・７!C69="","",[41]調査項目６・７!C69)</f>
        <v/>
      </c>
      <c r="D72" s="41" t="str">
        <f>IF([41]調査項目６・７!D69="","",[41]調査項目６・７!D69)</f>
        <v/>
      </c>
      <c r="E72" s="41" t="str">
        <f>IF([41]調査項目６・７!E69="","",[41]調査項目６・７!E69)</f>
        <v/>
      </c>
      <c r="F72" s="41" t="str">
        <f>IF([41]調査項目６・７!F69="","",[41]調査項目６・７!F69)</f>
        <v/>
      </c>
      <c r="G72" s="41" t="str">
        <f>IF([41]調査項目６・７!G69="","",[41]調査項目６・７!G69)</f>
        <v/>
      </c>
      <c r="H72" s="41" t="str">
        <f>IF([41]調査項目６・７!H69="","",[41]調査項目６・７!H69)</f>
        <v/>
      </c>
      <c r="I72" s="41" t="str">
        <f>IF([41]調査項目６・７!I69="","",[41]調査項目６・７!I69)</f>
        <v/>
      </c>
      <c r="J72" s="41" t="str">
        <f>IF([41]調査項目６・７!J69="","",[41]調査項目６・７!J69)</f>
        <v/>
      </c>
      <c r="K72" s="41" t="str">
        <f>IF([41]調査項目６・７!K69="","",[41]調査項目６・７!K69)</f>
        <v/>
      </c>
      <c r="L72" s="41" t="str">
        <f>IF([41]調査項目６・７!L69="","",[41]調査項目６・７!L69)</f>
        <v/>
      </c>
      <c r="M72" s="41" t="str">
        <f>IF([41]調査項目６・７!M69="","",[41]調査項目６・７!M69)</f>
        <v/>
      </c>
      <c r="N72" s="67" t="str">
        <f>IF([41]調査項目６・７!N69="","",[41]調査項目６・７!N69)</f>
        <v/>
      </c>
      <c r="O72" s="61" t="str">
        <f>IF([41]調査項目６・７!O70="","",[41]調査項目６・７!O70)</f>
        <v>河内町</v>
      </c>
      <c r="P72" s="36">
        <f>IF([41]調査項目６・７!P70="","",[41]調査項目６・７!P70)</f>
        <v>38169</v>
      </c>
      <c r="Q72" s="58" t="str">
        <f>IF([41]調査項目６・７!Q70="","",[41]調査項目６・７!Q70)</f>
        <v>(町長，副町長，教育長)</v>
      </c>
      <c r="R72" s="75" t="str">
        <f>IF([41]調査項目６・７!R69="","",[41]調査項目６・７!R69)</f>
        <v/>
      </c>
      <c r="S72" s="47"/>
    </row>
    <row r="73" spans="1:19" s="18" customFormat="1" ht="12.95" customHeight="1">
      <c r="A73" s="14"/>
      <c r="B73" s="19"/>
      <c r="C73" s="42" t="str">
        <f>IF([41]調査項目６・７!C70="","",[41]調査項目６・７!C70)</f>
        <v>612</v>
      </c>
      <c r="D73" s="42" t="str">
        <f>IF([41]調査項目６・７!D70="","",[41]調査項目６・７!D70)</f>
        <v>－</v>
      </c>
      <c r="E73" s="42" t="str">
        <f>IF([41]調査項目６・７!E70="","",[41]調査項目６・７!E70)</f>
        <v>532</v>
      </c>
      <c r="F73" s="42" t="str">
        <f>IF([41]調査項目６・７!F70="","",[41]調査項目６・７!F70)</f>
        <v>－</v>
      </c>
      <c r="G73" s="42" t="str">
        <f>IF([41]調査項目６・７!G70="","",[41]調査項目６・７!G70)</f>
        <v>475</v>
      </c>
      <c r="H73" s="42" t="str">
        <f>IF([41]調査項目６・７!H70="","",[41]調査項目６・７!H70)</f>
        <v>－</v>
      </c>
      <c r="I73" s="42" t="str">
        <f>IF([41]調査項目６・７!I70="","",[41]調査項目６・７!I70)</f>
        <v>300</v>
      </c>
      <c r="J73" s="42" t="str">
        <f>IF([41]調査項目６・７!J70="","",[41]調査項目６・７!J70)</f>
        <v>－</v>
      </c>
      <c r="K73" s="42" t="str">
        <f>IF([41]調査項目６・７!K70="","",[41]調査項目６・７!K70)</f>
        <v>270</v>
      </c>
      <c r="L73" s="42" t="str">
        <f>IF([41]調査項目６・７!L70="","",[41]調査項目６・７!L70)</f>
        <v>－</v>
      </c>
      <c r="M73" s="42">
        <f>IF([41]調査項目６・７!M70="","",[41]調査項目６・７!M70)</f>
        <v>260</v>
      </c>
      <c r="N73" s="20" t="str">
        <f>IF([41]調査項目６・７!N70="","",[41]調査項目６・７!N70)</f>
        <v>－</v>
      </c>
      <c r="O73" s="19"/>
      <c r="P73" s="22">
        <f>IF([41]調査項目６・７!P71="","",[41]調査項目６・７!P71)</f>
        <v>38626</v>
      </c>
      <c r="Q73" s="55" t="str">
        <f>IF([41]調査項目６・７!Q71="","",[41]調査項目６・７!Q71)</f>
        <v>(議員)</v>
      </c>
      <c r="R73" s="76" t="str">
        <f>IF([41]調査項目６・７!R70="","",[41]調査項目６・７!R70)</f>
        <v/>
      </c>
      <c r="S73" s="14"/>
    </row>
    <row r="74" spans="1:19" s="18" customFormat="1" ht="12.95" customHeight="1">
      <c r="A74" s="14"/>
      <c r="B74" s="23" t="s">
        <v>33</v>
      </c>
      <c r="C74" s="41" t="str">
        <f>IF([42]調査項目６・７!C72="","",[42]調査項目６・７!C72)</f>
        <v>800</v>
      </c>
      <c r="D74" s="41" t="str">
        <f>IF([42]調査項目６・７!D72="","",[42]調査項目６・７!D72)</f>
        <v>－</v>
      </c>
      <c r="E74" s="41" t="str">
        <f>IF([42]調査項目６・７!E72="","",[42]調査項目６・７!E72)</f>
        <v>603</v>
      </c>
      <c r="F74" s="41" t="str">
        <f>IF([42]調査項目６・７!F72="","",[42]調査項目６・７!F72)</f>
        <v>－</v>
      </c>
      <c r="G74" s="41" t="str">
        <f>IF([42]調査項目６・７!G72="","",[42]調査項目６・７!G72)</f>
        <v>572</v>
      </c>
      <c r="H74" s="41" t="str">
        <f>IF([42]調査項目６・７!H72="","",[42]調査項目６・７!H72)</f>
        <v>－</v>
      </c>
      <c r="I74" s="41">
        <f>IF([42]調査項目６・７!I72="","",[42]調査項目６・７!I72)</f>
        <v>356</v>
      </c>
      <c r="J74" s="41" t="str">
        <f>IF([42]調査項目６・７!J72="","",[42]調査項目６・７!J72)</f>
        <v>－</v>
      </c>
      <c r="K74" s="41">
        <f>IF([42]調査項目６・７!K72="","",[42]調査項目６・７!K72)</f>
        <v>312</v>
      </c>
      <c r="L74" s="41" t="str">
        <f>IF([42]調査項目６・７!L72="","",[42]調査項目６・７!L72)</f>
        <v>－</v>
      </c>
      <c r="M74" s="41">
        <f>IF([42]調査項目６・７!M72="","",[42]調査項目６・７!M72)</f>
        <v>295</v>
      </c>
      <c r="N74" s="67" t="str">
        <f>IF([42]調査項目６・７!N72="","",[42]調査項目６・７!N72)</f>
        <v>－</v>
      </c>
      <c r="O74" s="61" t="str">
        <f>IF([42]調査項目６・７!O72="","",[42]調査項目６・７!O72)</f>
        <v>八千代町</v>
      </c>
      <c r="P74" s="36">
        <f>IF([42]調査項目６・７!P72="","",[42]調査項目６・７!P72)</f>
        <v>40634</v>
      </c>
      <c r="Q74" s="58" t="str">
        <f>IF([42]調査項目６・７!Q72="","",[42]調査項目６・７!Q72)</f>
        <v>(町長，副町長，教育長)</v>
      </c>
      <c r="R74" s="75" t="str">
        <f>IF([42]調査項目６・７!R72="","",[42]調査項目６・７!R72)</f>
        <v/>
      </c>
      <c r="S74" s="14"/>
    </row>
    <row r="75" spans="1:19" s="18" customFormat="1" ht="12.95" customHeight="1">
      <c r="A75" s="14"/>
      <c r="B75" s="19"/>
      <c r="C75" s="42" t="str">
        <f>IF([42]調査項目６・７!C73="","",[42]調査項目６・７!C73)</f>
        <v/>
      </c>
      <c r="D75" s="42" t="str">
        <f>IF([42]調査項目６・７!D73="","",[42]調査項目６・７!D73)</f>
        <v/>
      </c>
      <c r="E75" s="42" t="str">
        <f>IF([42]調査項目６・７!E73="","",[42]調査項目６・７!E73)</f>
        <v/>
      </c>
      <c r="F75" s="42" t="str">
        <f>IF([42]調査項目６・７!F73="","",[42]調査項目６・７!F73)</f>
        <v/>
      </c>
      <c r="G75" s="42" t="str">
        <f>IF([42]調査項目６・７!G73="","",[42]調査項目６・７!G73)</f>
        <v/>
      </c>
      <c r="H75" s="42" t="str">
        <f>IF([42]調査項目６・７!H73="","",[42]調査項目６・７!H73)</f>
        <v/>
      </c>
      <c r="I75" s="42" t="str">
        <f>IF([42]調査項目６・７!I73="","",[42]調査項目６・７!I73)</f>
        <v/>
      </c>
      <c r="J75" s="42" t="str">
        <f>IF([42]調査項目６・７!J73="","",[42]調査項目６・７!J73)</f>
        <v/>
      </c>
      <c r="K75" s="42" t="str">
        <f>IF([42]調査項目６・７!K73="","",[42]調査項目６・７!K73)</f>
        <v/>
      </c>
      <c r="L75" s="42" t="str">
        <f>IF([42]調査項目６・７!L73="","",[42]調査項目６・７!L73)</f>
        <v/>
      </c>
      <c r="M75" s="42" t="str">
        <f>IF([42]調査項目６・７!M73="","",[42]調査項目６・７!M73)</f>
        <v/>
      </c>
      <c r="N75" s="20" t="str">
        <f>IF([42]調査項目６・７!N73="","",[42]調査項目６・７!N73)</f>
        <v/>
      </c>
      <c r="O75" s="19" t="str">
        <f>IF([42]調査項目６・７!O73="","",[42]調査項目６・７!O73)</f>
        <v/>
      </c>
      <c r="P75" s="22">
        <f>IF([42]調査項目６・７!P73="","",[42]調査項目６・７!P73)</f>
        <v>42826</v>
      </c>
      <c r="Q75" s="55" t="str">
        <f>IF([42]調査項目６・７!Q73="","",[42]調査項目６・７!Q73)</f>
        <v>(議員)</v>
      </c>
      <c r="R75" s="76" t="str">
        <f>IF([42]調査項目６・７!R73="","",[42]調査項目６・７!R73)</f>
        <v/>
      </c>
      <c r="S75" s="14"/>
    </row>
    <row r="76" spans="1:19" s="18" customFormat="1" ht="12.95" customHeight="1">
      <c r="A76" s="14"/>
      <c r="B76" s="23" t="s">
        <v>34</v>
      </c>
      <c r="C76" s="41" t="str">
        <f>IF([43]調査項目６・７!C74="","",[43]調査項目６・７!C74)</f>
        <v>798</v>
      </c>
      <c r="D76" s="41" t="str">
        <f>IF([43]調査項目６・７!D74="","",[43]調査項目６・７!D74)</f>
        <v>718</v>
      </c>
      <c r="E76" s="41" t="str">
        <f>IF([43]調査項目６・７!E74="","",[43]調査項目６・７!E74)</f>
        <v>622</v>
      </c>
      <c r="F76" s="41" t="str">
        <f>IF([43]調査項目６・７!F74="","",[43]調査項目６・７!F74)</f>
        <v>－</v>
      </c>
      <c r="G76" s="41" t="str">
        <f>IF([43]調査項目６・７!G74="","",[43]調査項目６・７!G74)</f>
        <v>570</v>
      </c>
      <c r="H76" s="41" t="str">
        <f>IF([43]調査項目６・７!H74="","",[43]調査項目６・７!H74)</f>
        <v>541</v>
      </c>
      <c r="I76" s="41" t="str">
        <f>IF([43]調査項目６・７!I74="","",[43]調査項目６・７!I74)</f>
        <v>355</v>
      </c>
      <c r="J76" s="41" t="str">
        <f>IF([43]調査項目６・７!J74="","",[43]調査項目６・７!J74)</f>
        <v>－</v>
      </c>
      <c r="K76" s="41" t="str">
        <f>IF([43]調査項目６・７!K74="","",[43]調査項目６・７!K74)</f>
        <v>316</v>
      </c>
      <c r="L76" s="41" t="str">
        <f>IF([43]調査項目６・７!L74="","",[43]調査項目６・７!L74)</f>
        <v>－</v>
      </c>
      <c r="M76" s="41">
        <f>IF([43]調査項目６・７!M74="","",[43]調査項目６・７!M74)</f>
        <v>301</v>
      </c>
      <c r="N76" s="67" t="str">
        <f>IF([43]調査項目６・７!N74="","",[43]調査項目６・７!N74)</f>
        <v>－</v>
      </c>
      <c r="O76" s="61" t="str">
        <f>IF([43]調査項目６・７!O74="","",[43]調査項目６・７!O74)</f>
        <v>五霞町</v>
      </c>
      <c r="P76" s="36">
        <f>IF([43]調査項目６・７!P74="","",[43]調査項目６・７!P74)</f>
        <v>38687</v>
      </c>
      <c r="Q76" s="58" t="str">
        <f>IF([43]調査項目６・７!Q74="","",[43]調査項目６・７!Q74)</f>
        <v>(町長，副町長,教育長）</v>
      </c>
      <c r="R76" s="75" t="str">
        <f>IF([43]調査項目６・７!R74="","",[43]調査項目６・７!R74)</f>
        <v>町長，教育長の期末手当は，減額後の給料月額により算出</v>
      </c>
      <c r="S76" s="14"/>
    </row>
    <row r="77" spans="1:19" s="18" customFormat="1" ht="12.95" customHeight="1">
      <c r="A77" s="14"/>
      <c r="B77" s="27"/>
      <c r="C77" s="42" t="str">
        <f>IF([43]調査項目６・７!C75="","",[43]調査項目６・７!C75)</f>
        <v/>
      </c>
      <c r="D77" s="42" t="str">
        <f>IF([43]調査項目６・７!D75="","",[43]調査項目６・７!D75)</f>
        <v/>
      </c>
      <c r="E77" s="42" t="str">
        <f>IF([43]調査項目６・７!E75="","",[43]調査項目６・７!E75)</f>
        <v/>
      </c>
      <c r="F77" s="42" t="str">
        <f>IF([43]調査項目６・７!F75="","",[43]調査項目６・７!F75)</f>
        <v/>
      </c>
      <c r="G77" s="42" t="str">
        <f>IF([43]調査項目６・７!G75="","",[43]調査項目６・７!G75)</f>
        <v/>
      </c>
      <c r="H77" s="42" t="str">
        <f>IF([43]調査項目６・７!H75="","",[43]調査項目６・７!H75)</f>
        <v/>
      </c>
      <c r="I77" s="42" t="str">
        <f>IF([43]調査項目６・７!I75="","",[43]調査項目６・７!I75)</f>
        <v/>
      </c>
      <c r="J77" s="42" t="str">
        <f>IF([43]調査項目６・７!J75="","",[43]調査項目６・７!J75)</f>
        <v/>
      </c>
      <c r="K77" s="42" t="str">
        <f>IF([43]調査項目６・７!K75="","",[43]調査項目６・７!K75)</f>
        <v/>
      </c>
      <c r="L77" s="42" t="str">
        <f>IF([43]調査項目６・７!L75="","",[43]調査項目６・７!L75)</f>
        <v/>
      </c>
      <c r="M77" s="42" t="str">
        <f>IF([43]調査項目６・７!M75="","",[43]調査項目６・７!M75)</f>
        <v/>
      </c>
      <c r="N77" s="93" t="str">
        <f>IF([43]調査項目６・７!N75="","",[43]調査項目６・７!N75)</f>
        <v/>
      </c>
      <c r="O77" s="94" t="str">
        <f>IF([43]調査項目６・７!O75="","",[43]調査項目６・７!O75)</f>
        <v/>
      </c>
      <c r="P77" s="95">
        <f>IF([43]調査項目６・７!P75="","",[43]調査項目６・７!P75)</f>
        <v>35156</v>
      </c>
      <c r="Q77" s="96" t="str">
        <f>IF([43]調査項目６・７!Q75="","",[43]調査項目６・７!Q75)</f>
        <v>(議員)</v>
      </c>
      <c r="R77" s="93" t="str">
        <f>IF([43]調査項目６・７!R75="","",[43]調査項目６・７!R75)</f>
        <v/>
      </c>
      <c r="S77" s="14"/>
    </row>
    <row r="78" spans="1:19" s="18" customFormat="1" ht="12.95" customHeight="1">
      <c r="A78" s="14"/>
      <c r="B78" s="23" t="s">
        <v>35</v>
      </c>
      <c r="C78" s="41" t="str">
        <f>IF([44]調査項目６・７!C76="","",[44]調査項目６・７!C76)</f>
        <v>816</v>
      </c>
      <c r="D78" s="41" t="str">
        <f>IF([44]調査項目６・７!D76="","",[44]調査項目６・７!D76)</f>
        <v>718.08</v>
      </c>
      <c r="E78" s="41" t="str">
        <f>IF([44]調査項目６・７!E76="","",[44]調査項目６・７!E76)</f>
        <v>641</v>
      </c>
      <c r="F78" s="41" t="str">
        <f>IF([44]調査項目６・７!F76="","",[44]調査項目６・７!F76)</f>
        <v>608.95</v>
      </c>
      <c r="G78" s="41" t="str">
        <f>IF([44]調査項目６・７!G76="","",[44]調査項目６・７!G76)</f>
        <v>576</v>
      </c>
      <c r="H78" s="41" t="str">
        <f>IF([44]調査項目６・７!H76="","",[44]調査項目６・７!H76)</f>
        <v>547.2</v>
      </c>
      <c r="I78" s="41" t="str">
        <f>IF([44]調査項目６・７!I76="","",[44]調査項目６・７!I76)</f>
        <v>367</v>
      </c>
      <c r="J78" s="41" t="str">
        <f>IF([44]調査項目６・７!J76="","",[44]調査項目６・７!J76)</f>
        <v>322</v>
      </c>
      <c r="K78" s="41" t="str">
        <f>IF([44]調査項目６・７!K76="","",[44]調査項目６・７!K76)</f>
        <v>335</v>
      </c>
      <c r="L78" s="41" t="str">
        <f>IF([44]調査項目６・７!L76="","",[44]調査項目６・７!L76)</f>
        <v>294</v>
      </c>
      <c r="M78" s="41" t="str">
        <f>IF([44]調査項目６・７!M76="","",[44]調査項目６・７!M76)</f>
        <v>318</v>
      </c>
      <c r="N78" s="67" t="str">
        <f>IF([44]調査項目６・７!N76="","",[44]調査項目６・７!N76)</f>
        <v>279</v>
      </c>
      <c r="O78" s="61" t="str">
        <f>IF([44]調査項目６・７!O76="","",[44]調査項目６・７!O76)</f>
        <v>境町</v>
      </c>
      <c r="P78" s="36">
        <f>IF([44]調査項目６・７!P76="","",[44]調査項目６・７!P76)</f>
        <v>42095</v>
      </c>
      <c r="Q78" s="58" t="str">
        <f>IF([44]調査項目６・７!Q76="","",[44]調査項目６・７!Q76)</f>
        <v>(町長，副町長，教育長，議員)</v>
      </c>
      <c r="R78" s="75" t="str">
        <f>IF([44]調査項目６・７!R76="","",[44]調査項目６・７!R76)</f>
        <v>町長，教育長，及び議員の期末手当は，減額後の給料月額により算出</v>
      </c>
      <c r="S78" s="14"/>
    </row>
    <row r="79" spans="1:19" s="18" customFormat="1" ht="12.95" customHeight="1">
      <c r="A79" s="14"/>
      <c r="B79" s="23" t="s">
        <v>12</v>
      </c>
      <c r="C79" s="41" t="str">
        <f>IF([45]調査項目６・７!C77="","",[45]調査項目６・７!C77)</f>
        <v>665</v>
      </c>
      <c r="D79" s="41" t="str">
        <f>IF([45]調査項目６・７!D77="","",[45]調査項目６・７!D77)</f>
        <v>532</v>
      </c>
      <c r="E79" s="41" t="str">
        <f>IF([45]調査項目６・７!E77="","",[45]調査項目６・７!E77)</f>
        <v>－</v>
      </c>
      <c r="F79" s="41" t="str">
        <f>IF([45]調査項目６・７!F77="","",[45]調査項目６・７!F77)</f>
        <v>－</v>
      </c>
      <c r="G79" s="41">
        <f>IF([45]調査項目６・７!G77="","",[45]調査項目６・７!G77)</f>
        <v>521</v>
      </c>
      <c r="H79" s="41">
        <f>IF([45]調査項目６・７!H77="","",[45]調査項目６・７!H77)</f>
        <v>468.9</v>
      </c>
      <c r="I79" s="41" t="str">
        <f>IF([45]調査項目６・７!I77="","",[45]調査項目６・７!I77)</f>
        <v>320</v>
      </c>
      <c r="J79" s="41" t="str">
        <f>IF([45]調査項目６・７!J77="","",[45]調査項目６・７!J77)</f>
        <v>300</v>
      </c>
      <c r="K79" s="41" t="str">
        <f>IF([45]調査項目６・７!K77="","",[45]調査項目６・７!K77)</f>
        <v>280</v>
      </c>
      <c r="L79" s="41" t="str">
        <f>IF([45]調査項目６・７!L77="","",[45]調査項目６・７!L77)</f>
        <v>260</v>
      </c>
      <c r="M79" s="41" t="str">
        <f>IF([45]調査項目６・７!M77="","",[45]調査項目６・７!M77)</f>
        <v>270</v>
      </c>
      <c r="N79" s="67" t="str">
        <f>IF([45]調査項目６・７!N77="","",[45]調査項目６・７!N77)</f>
        <v>250</v>
      </c>
      <c r="O79" s="61" t="str">
        <f>IF([45]調査項目６・７!O77="","",[45]調査項目６・７!O77)</f>
        <v>利根町</v>
      </c>
      <c r="P79" s="36">
        <f>IF([45]調査項目６・７!P77="","",[45]調査項目６・７!P77)</f>
        <v>39173</v>
      </c>
      <c r="Q79" s="58" t="str">
        <f>IF([45]調査項目６・７!Q77="","",[45]調査項目６・７!Q77)</f>
        <v>(町長，教育長)</v>
      </c>
      <c r="R79" s="75" t="str">
        <f>IF([45]調査項目６・７!R77="","",[45]調査項目６・７!R77)</f>
        <v>町長，教育長，及び議員の期末手当は，減額後の給料月額により算出</v>
      </c>
      <c r="S79" s="14"/>
    </row>
    <row r="80" spans="1:19" s="18" customFormat="1" ht="12.95" customHeight="1">
      <c r="A80" s="14"/>
      <c r="B80" s="48"/>
      <c r="C80" s="49" t="str">
        <f>IF([45]調査項目６・７!C78="","",[45]調査項目６・７!C78)</f>
        <v/>
      </c>
      <c r="D80" s="49" t="str">
        <f>IF([45]調査項目６・７!D78="","",[45]調査項目６・７!D78)</f>
        <v/>
      </c>
      <c r="E80" s="49" t="str">
        <f>IF([45]調査項目６・７!E78="","",[45]調査項目６・７!E78)</f>
        <v/>
      </c>
      <c r="F80" s="49" t="str">
        <f>IF([45]調査項目６・７!F78="","",[45]調査項目６・７!F78)</f>
        <v/>
      </c>
      <c r="G80" s="49" t="str">
        <f>IF([45]調査項目６・７!G78="","",[45]調査項目６・７!G78)</f>
        <v/>
      </c>
      <c r="H80" s="49" t="str">
        <f>IF([45]調査項目６・７!H78="","",[45]調査項目６・７!H78)</f>
        <v/>
      </c>
      <c r="I80" s="49" t="str">
        <f>IF([45]調査項目６・７!I78="","",[45]調査項目６・７!I78)</f>
        <v/>
      </c>
      <c r="J80" s="49" t="str">
        <f>IF([45]調査項目６・７!J78="","",[45]調査項目６・７!J78)</f>
        <v/>
      </c>
      <c r="K80" s="49" t="str">
        <f>IF([45]調査項目６・７!K78="","",[45]調査項目６・７!K78)</f>
        <v/>
      </c>
      <c r="L80" s="49" t="str">
        <f>IF([45]調査項目６・７!L78="","",[45]調査項目６・７!L78)</f>
        <v/>
      </c>
      <c r="M80" s="49" t="str">
        <f>IF([45]調査項目６・７!M78="","",[45]調査項目６・７!M78)</f>
        <v/>
      </c>
      <c r="N80" s="68" t="str">
        <f>IF([45]調査項目６・７!N78="","",[45]調査項目６・７!N78)</f>
        <v/>
      </c>
      <c r="O80" s="48" t="str">
        <f>IF([45]調査項目６・７!O78="","",[45]調査項目６・７!O78)</f>
        <v/>
      </c>
      <c r="P80" s="50">
        <f>IF([45]調査項目６・７!P78="","",[45]調査項目６・７!P78)</f>
        <v>38808</v>
      </c>
      <c r="Q80" s="59" t="str">
        <f>IF([45]調査項目６・７!Q78="","",[45]調査項目６・７!Q78)</f>
        <v>(議員)</v>
      </c>
      <c r="R80" s="78" t="str">
        <f>IF([45]調査項目６・７!R78="","",[45]調査項目６・７!R78)</f>
        <v/>
      </c>
      <c r="S80" s="14"/>
    </row>
    <row r="81" spans="2:18">
      <c r="B81" s="51" t="s">
        <v>59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 t="s">
        <v>60</v>
      </c>
      <c r="P81" s="52"/>
      <c r="Q81" s="52"/>
      <c r="R81" s="79"/>
    </row>
    <row r="82" spans="2:18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9"/>
      <c r="P82" s="99"/>
      <c r="Q82" s="99"/>
      <c r="R82" s="99"/>
    </row>
    <row r="83" spans="2:18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3"/>
      <c r="O83" s="53"/>
      <c r="P83" s="51"/>
      <c r="Q83" s="51"/>
      <c r="R83" s="53"/>
    </row>
    <row r="84" spans="2:18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</row>
    <row r="85" spans="2:18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</row>
    <row r="86" spans="2:18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</row>
    <row r="87" spans="2:18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</row>
    <row r="88" spans="2:18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</row>
    <row r="89" spans="2:18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</row>
    <row r="90" spans="2:18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</row>
    <row r="91" spans="2:18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</row>
    <row r="92" spans="2:18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</row>
    <row r="93" spans="2:18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</row>
    <row r="94" spans="2:18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</row>
    <row r="95" spans="2:18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</row>
    <row r="96" spans="2:18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</row>
    <row r="97" spans="2:18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</row>
    <row r="98" spans="2:18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</row>
    <row r="99" spans="2:18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</row>
    <row r="100" spans="2:18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</row>
    <row r="101" spans="2:18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</row>
    <row r="102" spans="2:18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</row>
    <row r="103" spans="2:18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</row>
    <row r="104" spans="2:18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</row>
    <row r="105" spans="2:18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</row>
    <row r="106" spans="2:18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</row>
    <row r="107" spans="2:18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</row>
    <row r="108" spans="2:18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</row>
    <row r="109" spans="2:18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</row>
    <row r="110" spans="2:18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</row>
    <row r="111" spans="2:18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</row>
    <row r="112" spans="2:18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</row>
    <row r="113" spans="2:18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</row>
    <row r="114" spans="2:18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</row>
    <row r="115" spans="2:18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</row>
    <row r="116" spans="2:18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</row>
    <row r="117" spans="2:18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</row>
    <row r="118" spans="2:18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</row>
    <row r="119" spans="2:18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</row>
    <row r="120" spans="2:18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</row>
    <row r="121" spans="2:18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</row>
    <row r="122" spans="2:18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</row>
    <row r="123" spans="2:18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</row>
    <row r="124" spans="2:18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</row>
    <row r="125" spans="2:18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</row>
    <row r="126" spans="2:18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</row>
    <row r="127" spans="2:18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</row>
    <row r="128" spans="2:18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</row>
    <row r="129" spans="2:18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</row>
    <row r="130" spans="2:18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</row>
    <row r="131" spans="2:18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</row>
    <row r="132" spans="2:18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</row>
    <row r="133" spans="2:18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</row>
    <row r="134" spans="2:18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</row>
    <row r="135" spans="2:18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</row>
    <row r="136" spans="2:18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</row>
    <row r="137" spans="2:18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</row>
    <row r="138" spans="2:18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</row>
    <row r="139" spans="2:18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</row>
    <row r="140" spans="2:18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</row>
    <row r="141" spans="2:18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</row>
    <row r="142" spans="2:18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</row>
    <row r="143" spans="2:18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</row>
    <row r="144" spans="2:18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</row>
    <row r="145" spans="2:18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</row>
    <row r="146" spans="2:18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</row>
    <row r="147" spans="2:18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</row>
    <row r="148" spans="2:18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</row>
    <row r="149" spans="2:18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</row>
    <row r="150" spans="2:18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</row>
    <row r="151" spans="2:18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</row>
    <row r="152" spans="2:18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</row>
    <row r="153" spans="2:18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</row>
    <row r="154" spans="2:18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</row>
    <row r="155" spans="2:18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</row>
    <row r="156" spans="2:18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</row>
    <row r="157" spans="2:18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</row>
    <row r="158" spans="2:18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</row>
    <row r="159" spans="2:18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</row>
    <row r="160" spans="2:18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</row>
    <row r="161" spans="2:18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</row>
    <row r="162" spans="2:18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</row>
    <row r="163" spans="2:18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</row>
    <row r="164" spans="2:18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</row>
    <row r="165" spans="2:18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</row>
    <row r="166" spans="2:18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</row>
    <row r="167" spans="2:18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</row>
    <row r="168" spans="2:18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</row>
    <row r="169" spans="2:18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</row>
    <row r="170" spans="2:18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</row>
    <row r="171" spans="2:18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</row>
    <row r="172" spans="2:18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</row>
    <row r="173" spans="2:18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</row>
    <row r="174" spans="2:18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</row>
    <row r="175" spans="2:18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</row>
    <row r="176" spans="2:18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</row>
    <row r="177" spans="2:18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</row>
    <row r="178" spans="2:18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</row>
    <row r="179" spans="2:18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</row>
    <row r="180" spans="2:18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</row>
    <row r="181" spans="2:18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</row>
    <row r="182" spans="2:18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</row>
    <row r="183" spans="2:18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</row>
    <row r="184" spans="2:18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</row>
    <row r="185" spans="2:18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</row>
    <row r="186" spans="2:18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</row>
    <row r="187" spans="2:18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</row>
    <row r="188" spans="2:18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</row>
    <row r="189" spans="2:18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</row>
    <row r="190" spans="2:18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</row>
    <row r="191" spans="2:18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</row>
    <row r="192" spans="2:18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</row>
    <row r="193" spans="2:18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</row>
    <row r="194" spans="2:18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</row>
    <row r="195" spans="2:18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</row>
    <row r="196" spans="2:18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</row>
    <row r="197" spans="2:18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</row>
    <row r="198" spans="2:18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</row>
    <row r="199" spans="2:18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</row>
    <row r="200" spans="2:18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</row>
    <row r="201" spans="2:18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</row>
    <row r="202" spans="2:18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</row>
    <row r="203" spans="2:18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</row>
    <row r="204" spans="2:18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</row>
    <row r="205" spans="2:18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</row>
    <row r="206" spans="2:18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</row>
    <row r="207" spans="2:18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</row>
    <row r="208" spans="2:18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</row>
    <row r="209" spans="2:18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</row>
    <row r="210" spans="2:18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</row>
    <row r="211" spans="2:18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</row>
    <row r="212" spans="2:18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</row>
    <row r="213" spans="2:18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</row>
    <row r="214" spans="2:18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</row>
    <row r="215" spans="2:18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</row>
    <row r="216" spans="2:18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</row>
    <row r="217" spans="2:18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</row>
    <row r="218" spans="2:18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</row>
    <row r="219" spans="2:18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</row>
    <row r="220" spans="2:18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</row>
    <row r="221" spans="2:18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</row>
    <row r="222" spans="2:18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</row>
    <row r="223" spans="2:18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</row>
    <row r="224" spans="2:18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</row>
    <row r="225" spans="2:18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</row>
    <row r="226" spans="2:18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</row>
    <row r="227" spans="2:18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</row>
    <row r="228" spans="2:18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</row>
    <row r="229" spans="2:18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</row>
    <row r="230" spans="2:18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</row>
    <row r="231" spans="2:18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</row>
    <row r="232" spans="2:18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</row>
    <row r="233" spans="2:18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</row>
    <row r="234" spans="2:18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</row>
    <row r="235" spans="2:18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</row>
    <row r="236" spans="2:18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</row>
    <row r="237" spans="2:18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</row>
    <row r="238" spans="2:18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</row>
    <row r="239" spans="2:18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</row>
    <row r="240" spans="2:18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</row>
    <row r="241" spans="2:18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</row>
    <row r="242" spans="2:18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</row>
    <row r="243" spans="2:18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</row>
    <row r="244" spans="2:18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</row>
    <row r="245" spans="2:18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</row>
    <row r="246" spans="2:18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</row>
    <row r="247" spans="2:18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</row>
    <row r="248" spans="2:18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</row>
    <row r="249" spans="2:18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</row>
    <row r="250" spans="2:18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</row>
    <row r="251" spans="2:18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</row>
    <row r="252" spans="2:18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</row>
    <row r="253" spans="2:18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</row>
    <row r="254" spans="2:18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</row>
    <row r="255" spans="2:18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</row>
    <row r="256" spans="2:18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</row>
    <row r="257" spans="2:18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</row>
    <row r="258" spans="2:18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</row>
    <row r="259" spans="2:18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</row>
    <row r="260" spans="2:18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</row>
    <row r="261" spans="2:18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</row>
    <row r="262" spans="2:18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</row>
    <row r="263" spans="2:18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</row>
    <row r="264" spans="2:18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</row>
    <row r="265" spans="2:18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</row>
    <row r="266" spans="2:18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</row>
    <row r="267" spans="2:18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</row>
    <row r="268" spans="2:18"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</row>
    <row r="269" spans="2:18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</row>
    <row r="270" spans="2:18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</row>
    <row r="271" spans="2:18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</row>
    <row r="272" spans="2:18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</row>
    <row r="273" spans="2:18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</row>
    <row r="274" spans="2:18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</row>
    <row r="275" spans="2:18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</row>
    <row r="276" spans="2:18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</row>
    <row r="277" spans="2:18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</row>
    <row r="278" spans="2:18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</row>
    <row r="279" spans="2:18"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</row>
    <row r="280" spans="2:18"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</row>
    <row r="281" spans="2:18"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</row>
    <row r="282" spans="2:18"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</row>
    <row r="283" spans="2:18"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</row>
    <row r="284" spans="2:18"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</row>
    <row r="285" spans="2:18"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</row>
    <row r="286" spans="2:18"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</row>
    <row r="287" spans="2:18"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</row>
    <row r="288" spans="2:18"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</row>
    <row r="289" spans="2:18"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</row>
    <row r="290" spans="2:18"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</row>
    <row r="291" spans="2:18"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</row>
    <row r="292" spans="2:18"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</row>
    <row r="293" spans="2:18"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</row>
    <row r="294" spans="2:18"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</row>
    <row r="295" spans="2:18"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</row>
    <row r="296" spans="2:18"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</row>
    <row r="297" spans="2:18"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</row>
    <row r="298" spans="2:18"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</row>
    <row r="299" spans="2:18"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</row>
    <row r="300" spans="2:18"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</row>
    <row r="301" spans="2:18"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</row>
    <row r="302" spans="2:18"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</row>
    <row r="303" spans="2:18"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</row>
    <row r="304" spans="2:18"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</row>
    <row r="305" spans="2:18"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</row>
    <row r="306" spans="2:18"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</row>
    <row r="307" spans="2:18"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</row>
    <row r="308" spans="2:18"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</row>
    <row r="309" spans="2:18"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</row>
    <row r="310" spans="2:18"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</row>
    <row r="311" spans="2:18"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</row>
    <row r="312" spans="2:18"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</row>
    <row r="313" spans="2:18"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</row>
    <row r="314" spans="2:18"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</row>
    <row r="315" spans="2:18"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</row>
    <row r="316" spans="2:18"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</row>
    <row r="317" spans="2:18"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</row>
    <row r="318" spans="2:18"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</row>
    <row r="319" spans="2:18"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</row>
    <row r="320" spans="2:18"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</row>
    <row r="321" spans="2:18"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</row>
    <row r="322" spans="2:18"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</row>
    <row r="323" spans="2:18"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</row>
    <row r="324" spans="2:18"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</row>
    <row r="325" spans="2:18"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</row>
    <row r="326" spans="2:18"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</row>
    <row r="327" spans="2:18"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</row>
    <row r="328" spans="2:18"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</row>
    <row r="329" spans="2:18"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</row>
    <row r="330" spans="2:18"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</row>
    <row r="331" spans="2:18"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</row>
    <row r="332" spans="2:18"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</row>
    <row r="333" spans="2:18"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</row>
    <row r="334" spans="2:18"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</row>
    <row r="335" spans="2:18"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</row>
    <row r="336" spans="2:18"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</row>
    <row r="337" spans="2:18"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</row>
    <row r="338" spans="2:18"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</row>
    <row r="339" spans="2:18"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</row>
    <row r="340" spans="2:18"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</row>
    <row r="341" spans="2:18"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</row>
    <row r="342" spans="2:18"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</row>
    <row r="343" spans="2:18"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</row>
    <row r="344" spans="2:18"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</row>
    <row r="345" spans="2:18"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</row>
    <row r="346" spans="2:18"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</row>
    <row r="347" spans="2:18"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</row>
    <row r="348" spans="2:18"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</row>
    <row r="349" spans="2:18"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</row>
    <row r="350" spans="2:18"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</row>
    <row r="351" spans="2:18"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</row>
    <row r="352" spans="2:18"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</row>
    <row r="353" spans="2:18"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</row>
    <row r="354" spans="2:18"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</row>
    <row r="355" spans="2:18"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</row>
    <row r="356" spans="2:18"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</row>
    <row r="357" spans="2:18"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</row>
    <row r="358" spans="2:18"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</row>
    <row r="359" spans="2:18"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</row>
    <row r="360" spans="2:18"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</row>
    <row r="361" spans="2:18"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</row>
    <row r="362" spans="2:18"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</row>
    <row r="363" spans="2:18"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</row>
    <row r="364" spans="2:18"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</row>
    <row r="365" spans="2:18"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</row>
    <row r="366" spans="2:18"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</row>
    <row r="367" spans="2:18"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</row>
    <row r="368" spans="2:18"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</row>
    <row r="369" spans="2:18"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</row>
    <row r="370" spans="2:18"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</row>
    <row r="371" spans="2:18"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</row>
    <row r="372" spans="2:18"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</row>
    <row r="373" spans="2:18"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</row>
    <row r="374" spans="2:18"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</row>
    <row r="375" spans="2:18"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</row>
    <row r="376" spans="2:18"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</row>
    <row r="377" spans="2:18"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</row>
    <row r="378" spans="2:18"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</row>
    <row r="379" spans="2:18"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</row>
    <row r="380" spans="2:18"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</row>
    <row r="381" spans="2:18"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</row>
    <row r="382" spans="2:18"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</row>
    <row r="383" spans="2:18"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</row>
    <row r="384" spans="2:18"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</row>
    <row r="385" spans="2:18"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</row>
    <row r="386" spans="2:18"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</row>
    <row r="387" spans="2:18"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</row>
    <row r="388" spans="2:18"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</row>
    <row r="389" spans="2:18"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</row>
    <row r="390" spans="2:18"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</row>
    <row r="391" spans="2:18"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</row>
    <row r="392" spans="2:18"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</row>
    <row r="393" spans="2:18"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</row>
    <row r="394" spans="2:18"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</row>
    <row r="395" spans="2:18"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</row>
    <row r="396" spans="2:18"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</row>
    <row r="397" spans="2:18"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</row>
    <row r="398" spans="2:18"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</row>
    <row r="399" spans="2:18"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</row>
    <row r="400" spans="2:18"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</row>
    <row r="401" spans="2:18"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</row>
    <row r="402" spans="2:18"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</row>
    <row r="403" spans="2:18"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</row>
    <row r="404" spans="2:18"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</row>
    <row r="405" spans="2:18"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</row>
    <row r="406" spans="2:18"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</row>
    <row r="407" spans="2:18"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</row>
    <row r="408" spans="2:18"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</row>
    <row r="409" spans="2:18"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</row>
    <row r="410" spans="2:18"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</row>
    <row r="411" spans="2:18"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</row>
    <row r="412" spans="2:18"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</row>
    <row r="413" spans="2:18"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</row>
    <row r="414" spans="2:18"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</row>
    <row r="415" spans="2:18"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</row>
    <row r="416" spans="2:18"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</row>
    <row r="417" spans="2:18"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</row>
    <row r="418" spans="2:18"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</row>
    <row r="419" spans="2:18"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</row>
    <row r="420" spans="2:18"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</row>
    <row r="421" spans="2:18"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</row>
    <row r="422" spans="2:18"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</row>
    <row r="423" spans="2:18"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</row>
    <row r="424" spans="2:18"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</row>
    <row r="425" spans="2:18"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</row>
    <row r="426" spans="2:18"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</row>
    <row r="427" spans="2:18"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</row>
    <row r="428" spans="2:18"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</row>
    <row r="429" spans="2:18"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</row>
    <row r="430" spans="2:18"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</row>
    <row r="431" spans="2:18"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</row>
    <row r="432" spans="2:18"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</row>
    <row r="433" spans="2:18"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</row>
    <row r="434" spans="2:18"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</row>
    <row r="435" spans="2:18"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</row>
    <row r="436" spans="2:18"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</row>
    <row r="437" spans="2:18"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</row>
    <row r="438" spans="2:18"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</row>
    <row r="439" spans="2:18"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</row>
    <row r="440" spans="2:18"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</row>
    <row r="441" spans="2:18"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</row>
    <row r="442" spans="2:18"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</row>
    <row r="443" spans="2:18"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</row>
    <row r="444" spans="2:18"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</row>
    <row r="445" spans="2:18"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</row>
    <row r="446" spans="2:18"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</row>
    <row r="447" spans="2:18"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</row>
    <row r="448" spans="2:18"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</row>
    <row r="449" spans="2:18"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</row>
    <row r="450" spans="2:18"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</row>
    <row r="451" spans="2:18"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</row>
    <row r="452" spans="2:18"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</row>
    <row r="453" spans="2:18"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</row>
    <row r="454" spans="2:18"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</row>
    <row r="455" spans="2:18"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</row>
    <row r="456" spans="2:18"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</row>
    <row r="457" spans="2:18"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</row>
    <row r="458" spans="2:18"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</row>
    <row r="459" spans="2:18"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</row>
    <row r="460" spans="2:18"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</row>
    <row r="461" spans="2:18"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</row>
    <row r="462" spans="2:18"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</row>
    <row r="463" spans="2:18"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</row>
    <row r="464" spans="2:18"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</row>
    <row r="465" spans="2:18"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</row>
    <row r="466" spans="2:18"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</row>
    <row r="467" spans="2:18"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</row>
    <row r="468" spans="2:18"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</row>
    <row r="469" spans="2:18"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</row>
    <row r="470" spans="2:18"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</row>
    <row r="471" spans="2:18"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</row>
    <row r="472" spans="2:18"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</row>
    <row r="473" spans="2:18"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</row>
    <row r="474" spans="2:18"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</row>
    <row r="475" spans="2:18"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</row>
    <row r="476" spans="2:18"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</row>
    <row r="477" spans="2:18"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</row>
    <row r="478" spans="2:18"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</row>
    <row r="479" spans="2:18"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</row>
    <row r="480" spans="2:18"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</row>
    <row r="481" spans="2:18"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</row>
    <row r="482" spans="2:18"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</row>
    <row r="483" spans="2:18"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</row>
    <row r="484" spans="2:18"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</row>
    <row r="485" spans="2:18"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</row>
    <row r="486" spans="2:18"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</row>
    <row r="487" spans="2:18"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</row>
    <row r="488" spans="2:18"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</row>
    <row r="489" spans="2:18"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</row>
    <row r="490" spans="2:18"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</row>
    <row r="491" spans="2:18"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</row>
    <row r="492" spans="2:18"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</row>
    <row r="493" spans="2:18"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</row>
    <row r="494" spans="2:18"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</row>
    <row r="495" spans="2:18"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</row>
    <row r="496" spans="2:18"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</row>
    <row r="497" spans="2:18"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</row>
    <row r="498" spans="2:18"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</row>
    <row r="499" spans="2:18"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</row>
    <row r="500" spans="2:18"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</row>
    <row r="501" spans="2:18"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</row>
    <row r="502" spans="2:18"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</row>
    <row r="503" spans="2:18"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</row>
    <row r="504" spans="2:18"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</row>
    <row r="505" spans="2:18"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</row>
    <row r="506" spans="2:18"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</row>
    <row r="507" spans="2:18"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</row>
    <row r="508" spans="2:18"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</row>
    <row r="509" spans="2:18"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</row>
    <row r="510" spans="2:18"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</row>
    <row r="511" spans="2:18"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</row>
    <row r="512" spans="2:18"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</row>
    <row r="513" spans="2:18"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</row>
    <row r="514" spans="2:18"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</row>
    <row r="515" spans="2:18"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</row>
    <row r="516" spans="2:18"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</row>
    <row r="517" spans="2:18"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</row>
    <row r="518" spans="2:18"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</row>
    <row r="519" spans="2:18"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</row>
    <row r="520" spans="2:18"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</row>
    <row r="521" spans="2:18"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</row>
    <row r="522" spans="2:18"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</row>
    <row r="523" spans="2:18"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</row>
    <row r="524" spans="2:18"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</row>
    <row r="525" spans="2:18"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</row>
    <row r="526" spans="2:18"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</row>
    <row r="527" spans="2:18"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</row>
    <row r="528" spans="2:18"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</row>
    <row r="529" spans="2:18"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</row>
    <row r="530" spans="2:18"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</row>
    <row r="531" spans="2:18"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</row>
    <row r="532" spans="2:18"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</row>
    <row r="533" spans="2:18"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</row>
    <row r="534" spans="2:18"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</row>
    <row r="535" spans="2:18"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</row>
    <row r="536" spans="2:18"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</row>
    <row r="537" spans="2:18"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</row>
    <row r="538" spans="2:18"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</row>
    <row r="539" spans="2:18"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</row>
    <row r="540" spans="2:18"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</row>
    <row r="541" spans="2:18"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</row>
    <row r="542" spans="2:18"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</row>
    <row r="543" spans="2:18"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</row>
    <row r="544" spans="2:18"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</row>
    <row r="545" spans="2:18"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</row>
    <row r="546" spans="2:18"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</row>
    <row r="547" spans="2:18"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</row>
    <row r="548" spans="2:18"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</row>
    <row r="549" spans="2:18"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</row>
    <row r="550" spans="2:18"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</row>
    <row r="551" spans="2:18"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</row>
    <row r="552" spans="2:18"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</row>
    <row r="553" spans="2:18"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</row>
    <row r="554" spans="2:18"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</row>
    <row r="555" spans="2:18"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</row>
    <row r="556" spans="2:18"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</row>
    <row r="557" spans="2:18"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</row>
    <row r="558" spans="2:18"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</row>
    <row r="559" spans="2:18"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</row>
    <row r="560" spans="2:18"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</row>
    <row r="561" spans="2:18"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</row>
    <row r="562" spans="2:18"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</row>
    <row r="563" spans="2:18"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</row>
    <row r="564" spans="2:18"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</row>
    <row r="565" spans="2:18"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</row>
    <row r="566" spans="2:18"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</row>
    <row r="567" spans="2:18"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</row>
    <row r="568" spans="2:18"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</row>
    <row r="569" spans="2:18"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</row>
    <row r="570" spans="2:18"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</row>
    <row r="571" spans="2:18"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</row>
    <row r="572" spans="2:18"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</row>
    <row r="573" spans="2:18"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</row>
    <row r="574" spans="2:18"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</row>
    <row r="575" spans="2:18"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</row>
    <row r="576" spans="2:18"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</row>
    <row r="577" spans="2:18"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</row>
    <row r="578" spans="2:18"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</row>
    <row r="579" spans="2:18"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</row>
    <row r="580" spans="2:18"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</row>
    <row r="581" spans="2:18"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</row>
    <row r="582" spans="2:18"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</row>
    <row r="583" spans="2:18"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</row>
    <row r="584" spans="2:18"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</row>
    <row r="585" spans="2:18"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</row>
    <row r="586" spans="2:18"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</row>
    <row r="587" spans="2:18"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</row>
    <row r="588" spans="2:18"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</row>
    <row r="589" spans="2:18"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</row>
    <row r="590" spans="2:18"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</row>
    <row r="591" spans="2:18"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</row>
    <row r="592" spans="2:18"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</row>
    <row r="593" spans="2:18"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</row>
    <row r="594" spans="2:18"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</row>
    <row r="595" spans="2:18"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</row>
    <row r="596" spans="2:18"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</row>
    <row r="597" spans="2:18"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</row>
    <row r="598" spans="2:18"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</row>
    <row r="599" spans="2:18"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</row>
    <row r="600" spans="2:18"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</row>
    <row r="601" spans="2:18"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</row>
    <row r="602" spans="2:18"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</row>
    <row r="603" spans="2:18"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</row>
    <row r="604" spans="2:18"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</row>
    <row r="605" spans="2:18"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</row>
    <row r="606" spans="2:18"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</row>
    <row r="607" spans="2:18"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</row>
    <row r="608" spans="2:18"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</row>
    <row r="609" spans="2:18"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</row>
    <row r="610" spans="2:18"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</row>
    <row r="611" spans="2:18"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</row>
    <row r="612" spans="2:18"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</row>
    <row r="613" spans="2:18"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</row>
    <row r="614" spans="2:18"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</row>
    <row r="615" spans="2:18"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</row>
    <row r="616" spans="2:18"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</row>
    <row r="617" spans="2:18"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</row>
    <row r="618" spans="2:18"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</row>
    <row r="619" spans="2:18"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</row>
    <row r="620" spans="2:18"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</row>
    <row r="621" spans="2:18"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</row>
    <row r="622" spans="2:18"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</row>
    <row r="623" spans="2:18"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</row>
    <row r="624" spans="2:18"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</row>
    <row r="625" spans="2:18"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</row>
    <row r="626" spans="2:18"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</row>
    <row r="627" spans="2:18"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</row>
    <row r="628" spans="2:18"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</row>
    <row r="629" spans="2:18"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</row>
    <row r="630" spans="2:18"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</row>
    <row r="631" spans="2:18"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</row>
    <row r="632" spans="2:18"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</row>
    <row r="633" spans="2:18"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</row>
    <row r="634" spans="2:18"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</row>
    <row r="635" spans="2:18"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</row>
    <row r="636" spans="2:18"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</row>
    <row r="637" spans="2:18"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</row>
    <row r="638" spans="2:18"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</row>
    <row r="639" spans="2:18"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</row>
    <row r="640" spans="2:18"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</row>
    <row r="641" spans="2:18"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</row>
    <row r="642" spans="2:18"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</row>
    <row r="643" spans="2:18"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</row>
    <row r="644" spans="2:18"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</row>
    <row r="645" spans="2:18"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</row>
    <row r="646" spans="2:18"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</row>
    <row r="647" spans="2:18"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</row>
    <row r="648" spans="2:18"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</row>
    <row r="649" spans="2:18"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</row>
    <row r="650" spans="2:18"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</row>
    <row r="651" spans="2:18"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</row>
    <row r="652" spans="2:18"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</row>
    <row r="653" spans="2:18"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</row>
    <row r="654" spans="2:18"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</row>
    <row r="655" spans="2:18"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</row>
    <row r="656" spans="2:18"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</row>
    <row r="657" spans="2:18"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</row>
    <row r="658" spans="2:18"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</row>
    <row r="659" spans="2:18"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</row>
    <row r="660" spans="2:18"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</row>
    <row r="661" spans="2:18"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</row>
    <row r="662" spans="2:18"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</row>
    <row r="663" spans="2:18"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</row>
    <row r="664" spans="2:18"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</row>
    <row r="665" spans="2:18"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</row>
    <row r="666" spans="2:18"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</row>
    <row r="667" spans="2:18"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</row>
    <row r="668" spans="2:18"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</row>
    <row r="669" spans="2:18"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</row>
    <row r="670" spans="2:18"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</row>
    <row r="671" spans="2:18"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</row>
    <row r="672" spans="2:18"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</row>
    <row r="673" spans="2:18"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</row>
    <row r="674" spans="2:18"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</row>
    <row r="675" spans="2:18"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</row>
    <row r="676" spans="2:18"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</row>
    <row r="677" spans="2:18"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</row>
    <row r="678" spans="2:18"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</row>
    <row r="679" spans="2:18"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</row>
    <row r="680" spans="2:18"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</row>
    <row r="681" spans="2:18"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</row>
    <row r="682" spans="2:18"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</row>
    <row r="683" spans="2:18"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</row>
    <row r="684" spans="2:18"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</row>
    <row r="685" spans="2:18"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</row>
    <row r="686" spans="2:18"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</row>
    <row r="687" spans="2:18"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</row>
    <row r="688" spans="2:18"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</row>
    <row r="689" spans="2:18"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</row>
    <row r="690" spans="2:18"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</row>
    <row r="691" spans="2:18"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</row>
    <row r="692" spans="2:18"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</row>
    <row r="693" spans="2:18"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</row>
    <row r="694" spans="2:18"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</row>
    <row r="695" spans="2:18"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</row>
    <row r="696" spans="2:18"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</row>
    <row r="697" spans="2:18"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</row>
    <row r="698" spans="2:18"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</row>
    <row r="699" spans="2:18"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</row>
    <row r="700" spans="2:18"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</row>
    <row r="701" spans="2:18"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</row>
    <row r="702" spans="2:18"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</row>
    <row r="703" spans="2:18"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</row>
    <row r="704" spans="2:18"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</row>
    <row r="705" spans="2:18"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</row>
    <row r="706" spans="2:18"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</row>
    <row r="707" spans="2:18"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</row>
    <row r="708" spans="2:18"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</row>
    <row r="709" spans="2:18"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</row>
    <row r="710" spans="2:18"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</row>
    <row r="711" spans="2:18"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</row>
    <row r="712" spans="2:18"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</row>
    <row r="713" spans="2:18"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</row>
    <row r="714" spans="2:18"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</row>
    <row r="715" spans="2:18"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</row>
    <row r="716" spans="2:18"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</row>
    <row r="717" spans="2:18"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</row>
    <row r="718" spans="2:18"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</row>
    <row r="719" spans="2:18"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</row>
    <row r="720" spans="2:18"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</row>
    <row r="721" spans="2:18"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</row>
    <row r="722" spans="2:18"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</row>
    <row r="723" spans="2:18"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</row>
    <row r="724" spans="2:18"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</row>
    <row r="725" spans="2:18"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</row>
    <row r="726" spans="2:18"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</row>
    <row r="727" spans="2:18"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</row>
    <row r="728" spans="2:18"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</row>
    <row r="729" spans="2:18"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</row>
    <row r="730" spans="2:18"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</row>
    <row r="731" spans="2:18"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</row>
    <row r="732" spans="2:18"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</row>
    <row r="733" spans="2:18"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</row>
    <row r="734" spans="2:18"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</row>
    <row r="735" spans="2:18"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</row>
    <row r="736" spans="2:18"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</row>
    <row r="737" spans="2:18"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</row>
    <row r="738" spans="2:18"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</row>
    <row r="739" spans="2:18"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</row>
    <row r="740" spans="2:18"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</row>
    <row r="741" spans="2:18"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</row>
    <row r="742" spans="2:18"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</row>
    <row r="743" spans="2:18"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</row>
    <row r="744" spans="2:18"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</row>
    <row r="745" spans="2:18"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</row>
    <row r="746" spans="2:18"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</row>
    <row r="747" spans="2:18"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</row>
    <row r="748" spans="2:18"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</row>
    <row r="749" spans="2:18"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</row>
  </sheetData>
  <mergeCells count="15">
    <mergeCell ref="K3:N3"/>
    <mergeCell ref="B4:B8"/>
    <mergeCell ref="C4:D7"/>
    <mergeCell ref="E4:F7"/>
    <mergeCell ref="G4:H7"/>
    <mergeCell ref="I4:N4"/>
    <mergeCell ref="B82:N82"/>
    <mergeCell ref="O82:R82"/>
    <mergeCell ref="P4:P8"/>
    <mergeCell ref="Q4:Q8"/>
    <mergeCell ref="R4:R8"/>
    <mergeCell ref="I5:J7"/>
    <mergeCell ref="K5:L7"/>
    <mergeCell ref="M5:N7"/>
    <mergeCell ref="O4:O8"/>
  </mergeCells>
  <phoneticPr fontId="20"/>
  <pageMargins left="0.7" right="0.7" top="0.75" bottom="0.75" header="0.3" footer="0.3"/>
  <pageSetup paperSize="9" scale="73" orientation="portrait" r:id="rId1"/>
  <colBreaks count="1" manualBreakCount="1">
    <brk id="14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07-5特別職等の給料（報酬）月額等</vt:lpstr>
      <vt:lpstr>'07-5特別職等の給料（報酬）月額等'!Print_Area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2017-07-11T06:40:33Z</dcterms:modified>
</cp:coreProperties>
</file>