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地球温暖化対策\◆05 予算\★R6年度\12_ホームページ\様式_HP公表用\起案用\HP掲載用\"/>
    </mc:Choice>
  </mc:AlternateContent>
  <bookViews>
    <workbookView xWindow="0" yWindow="0" windowWidth="23040" windowHeight="9096"/>
  </bookViews>
  <sheets>
    <sheet name="様式6-1" sheetId="2" r:id="rId1"/>
    <sheet name="様式6-2" sheetId="3" r:id="rId2"/>
    <sheet name="添付1" sheetId="10" r:id="rId3"/>
    <sheet name="添付2" sheetId="6" r:id="rId4"/>
    <sheet name="添付5（太陽光）" sheetId="9" r:id="rId5"/>
    <sheet name="添付5（蓄電池）" sheetId="11" r:id="rId6"/>
    <sheet name="集計用" sheetId="17" r:id="rId7"/>
  </sheets>
  <definedNames>
    <definedName name="_xlnm.Print_Area" localSheetId="2">添付1!$A$1:$H$23</definedName>
    <definedName name="_xlnm.Print_Area" localSheetId="3">添付2!$A$1:$M$33</definedName>
    <definedName name="_xlnm.Print_Area" localSheetId="4">'添付5（太陽光）'!$A$1:$K$64</definedName>
    <definedName name="_xlnm.Print_Area" localSheetId="5">'添付5（蓄電池）'!$A$1:$K$64</definedName>
    <definedName name="_xlnm.Print_Area" localSheetId="0">'様式6-1'!$A$1:$Z$39</definedName>
    <definedName name="_xlnm.Print_Area" localSheetId="1">'様式6-2'!$A$1:$Z$29</definedName>
  </definedNames>
  <calcPr calcId="162913"/>
</workbook>
</file>

<file path=xl/calcChain.xml><?xml version="1.0" encoding="utf-8"?>
<calcChain xmlns="http://schemas.openxmlformats.org/spreadsheetml/2006/main">
  <c r="S2" i="17" l="1"/>
  <c r="R2" i="17"/>
  <c r="N2" i="17"/>
  <c r="AL2" i="17" l="1"/>
  <c r="S54" i="9" l="1"/>
  <c r="S54" i="11"/>
  <c r="AN2" i="17" l="1"/>
  <c r="AM2" i="17"/>
  <c r="AK2" i="17"/>
  <c r="AJ2" i="17"/>
  <c r="AI2" i="17"/>
  <c r="AH2" i="17"/>
  <c r="AG2" i="17"/>
  <c r="AF2" i="17"/>
  <c r="AE2" i="17"/>
  <c r="AC2" i="17"/>
  <c r="AB2" i="17"/>
  <c r="X2" i="17"/>
  <c r="AO2" i="17" s="1"/>
  <c r="U2" i="17"/>
  <c r="T2" i="17"/>
  <c r="Q2" i="17"/>
  <c r="P2" i="17"/>
  <c r="O2" i="17"/>
  <c r="M2" i="17"/>
  <c r="L2" i="17"/>
  <c r="K2" i="17"/>
  <c r="J2" i="17"/>
  <c r="I2" i="17"/>
  <c r="H2" i="17"/>
  <c r="G2" i="17"/>
  <c r="F2" i="17"/>
  <c r="AD2" i="17" s="1"/>
  <c r="M35" i="2" l="1"/>
  <c r="M34" i="2"/>
  <c r="H35" i="2"/>
  <c r="H34" i="2"/>
  <c r="H55" i="11" l="1"/>
  <c r="H54" i="11"/>
  <c r="H53" i="11"/>
  <c r="H52" i="11"/>
  <c r="H51" i="11"/>
  <c r="H50" i="11"/>
  <c r="H49" i="11"/>
  <c r="H48" i="11"/>
  <c r="H47" i="11"/>
  <c r="H46" i="11"/>
  <c r="H45" i="11"/>
  <c r="H44" i="11"/>
  <c r="H43" i="11"/>
  <c r="H42" i="11"/>
  <c r="H41" i="11"/>
  <c r="H40" i="11"/>
  <c r="H39" i="11"/>
  <c r="H38" i="11"/>
  <c r="H37" i="11"/>
  <c r="H36" i="11"/>
  <c r="H34" i="11"/>
  <c r="H33" i="11"/>
  <c r="H32" i="11"/>
  <c r="H31" i="11"/>
  <c r="H30" i="11"/>
  <c r="H29" i="11"/>
  <c r="H28" i="11"/>
  <c r="H27" i="11"/>
  <c r="H26" i="11"/>
  <c r="H25" i="11"/>
  <c r="H24" i="11"/>
  <c r="H23" i="11"/>
  <c r="H22" i="11"/>
  <c r="H21" i="11"/>
  <c r="H20" i="11"/>
  <c r="H19" i="11"/>
  <c r="H18" i="11"/>
  <c r="H17" i="11"/>
  <c r="H16" i="11"/>
  <c r="H15" i="11"/>
  <c r="H13" i="11"/>
  <c r="H12" i="11"/>
  <c r="H11" i="11"/>
  <c r="H14" i="11" s="1"/>
  <c r="F6" i="3" s="1"/>
  <c r="H55" i="9"/>
  <c r="H54" i="9"/>
  <c r="H53" i="9"/>
  <c r="H52" i="9"/>
  <c r="H51" i="9"/>
  <c r="H50" i="9"/>
  <c r="H49" i="9"/>
  <c r="H48" i="9"/>
  <c r="H47" i="9"/>
  <c r="H46" i="9"/>
  <c r="H45" i="9"/>
  <c r="H44" i="9"/>
  <c r="H43" i="9"/>
  <c r="H42" i="9"/>
  <c r="H41" i="9"/>
  <c r="H40" i="9"/>
  <c r="H39" i="9"/>
  <c r="H38" i="9"/>
  <c r="H37" i="9"/>
  <c r="H36" i="9"/>
  <c r="H34" i="9"/>
  <c r="H33" i="9"/>
  <c r="H32" i="9"/>
  <c r="H31" i="9"/>
  <c r="H30" i="9"/>
  <c r="H29" i="9"/>
  <c r="H28" i="9"/>
  <c r="H27" i="9"/>
  <c r="H26" i="9"/>
  <c r="H25" i="9"/>
  <c r="H24" i="9"/>
  <c r="H23" i="9"/>
  <c r="H22" i="9"/>
  <c r="H21" i="9"/>
  <c r="H20" i="9"/>
  <c r="H19" i="9"/>
  <c r="H18" i="9"/>
  <c r="H17" i="9"/>
  <c r="H16" i="9"/>
  <c r="H15" i="9"/>
  <c r="H13" i="9"/>
  <c r="H12" i="9"/>
  <c r="H11" i="9"/>
  <c r="H56" i="9" l="1"/>
  <c r="P5" i="3" s="1"/>
  <c r="H14" i="9"/>
  <c r="F5" i="3" s="1"/>
  <c r="H56" i="11"/>
  <c r="P6" i="3" s="1"/>
  <c r="H35" i="9"/>
  <c r="K5" i="3" s="1"/>
  <c r="H35" i="11"/>
  <c r="K6" i="3" s="1"/>
  <c r="K7" i="3" l="1"/>
  <c r="H57" i="11"/>
  <c r="D6" i="11" s="1"/>
  <c r="D3" i="11" s="1"/>
  <c r="P7" i="3"/>
  <c r="H57" i="9"/>
  <c r="F7" i="3"/>
  <c r="U5" i="3"/>
  <c r="F17" i="3" s="1"/>
  <c r="H58" i="9"/>
  <c r="H59" i="9" s="1"/>
  <c r="D6" i="9"/>
  <c r="D3" i="9" s="1"/>
  <c r="U7" i="3" l="1"/>
  <c r="H58" i="11"/>
  <c r="H59" i="11" s="1"/>
  <c r="N26" i="2"/>
  <c r="V2" i="17" s="1"/>
  <c r="U6" i="3" l="1"/>
  <c r="F19" i="3" s="1"/>
  <c r="K7" i="6" l="1"/>
  <c r="K24" i="6" l="1"/>
  <c r="K25" i="6"/>
  <c r="R35" i="2" s="1"/>
  <c r="K11" i="6"/>
  <c r="K10" i="6"/>
  <c r="K6" i="6"/>
  <c r="K8" i="6"/>
  <c r="R34" i="2" l="1"/>
  <c r="D25" i="6"/>
  <c r="G21" i="6"/>
  <c r="X34" i="2" s="1"/>
  <c r="Z2" i="17" s="1"/>
  <c r="D8" i="6"/>
  <c r="K9" i="6" l="1"/>
  <c r="R33" i="2" l="1"/>
  <c r="M32" i="2"/>
  <c r="H31" i="2"/>
  <c r="R31" i="2"/>
  <c r="H33" i="2"/>
  <c r="R32" i="2"/>
  <c r="M31" i="2"/>
  <c r="H32" i="2"/>
  <c r="M33" i="2"/>
  <c r="D11" i="6"/>
  <c r="G3" i="6"/>
  <c r="K21" i="6" s="1"/>
  <c r="U18" i="3" s="1"/>
  <c r="F18" i="3" s="1"/>
  <c r="X31" i="2" l="1"/>
  <c r="D8" i="9"/>
  <c r="D4" i="10"/>
  <c r="D3" i="10"/>
  <c r="D5" i="9" l="1"/>
  <c r="U16" i="3"/>
  <c r="Y2" i="17"/>
  <c r="AA2" i="17" s="1"/>
  <c r="D8" i="11"/>
  <c r="D5" i="11" l="1"/>
  <c r="F16" i="3"/>
  <c r="P17" i="3" s="1"/>
  <c r="P18" i="3"/>
  <c r="P19" i="3"/>
  <c r="F20" i="3" l="1"/>
  <c r="P16" i="3"/>
  <c r="N27" i="2" l="1"/>
  <c r="W2" i="17" s="1"/>
  <c r="AR28" i="2"/>
</calcChain>
</file>

<file path=xl/sharedStrings.xml><?xml version="1.0" encoding="utf-8"?>
<sst xmlns="http://schemas.openxmlformats.org/spreadsheetml/2006/main" count="616" uniqueCount="327">
  <si>
    <t>茨城県知事　殿</t>
  </si>
  <si>
    <t>　　　　　　　　　　</t>
    <phoneticPr fontId="21"/>
  </si>
  <si>
    <t>氏名又は名称　</t>
    <phoneticPr fontId="21"/>
  </si>
  <si>
    <t>申請者住所</t>
    <phoneticPr fontId="21"/>
  </si>
  <si>
    <t>（共同申請者）</t>
    <phoneticPr fontId="21"/>
  </si>
  <si>
    <t>日</t>
    <rPh sb="0" eb="1">
      <t>ニチ</t>
    </rPh>
    <phoneticPr fontId="21"/>
  </si>
  <si>
    <t>月</t>
    <rPh sb="0" eb="1">
      <t>ゲツ</t>
    </rPh>
    <phoneticPr fontId="21"/>
  </si>
  <si>
    <t>令和</t>
    <rPh sb="0" eb="2">
      <t>レイワ</t>
    </rPh>
    <phoneticPr fontId="21"/>
  </si>
  <si>
    <t>金</t>
    <phoneticPr fontId="21"/>
  </si>
  <si>
    <t>円</t>
    <rPh sb="0" eb="1">
      <t>エン</t>
    </rPh>
    <phoneticPr fontId="21"/>
  </si>
  <si>
    <t>年</t>
    <rPh sb="0" eb="1">
      <t>ネン</t>
    </rPh>
    <phoneticPr fontId="21"/>
  </si>
  <si>
    <t>-</t>
    <phoneticPr fontId="21"/>
  </si>
  <si>
    <t xml:space="preserve">※２
</t>
    <phoneticPr fontId="21"/>
  </si>
  <si>
    <t>※１</t>
    <phoneticPr fontId="21"/>
  </si>
  <si>
    <t>※３</t>
    <phoneticPr fontId="21"/>
  </si>
  <si>
    <t>原則、金額は税抜で記入してください。</t>
    <phoneticPr fontId="21"/>
  </si>
  <si>
    <t>※　該当する場合、□にチェック（又は■に反転）を入れてください。</t>
  </si>
  <si>
    <t>蓄電池</t>
  </si>
  <si>
    <t>蓄電池</t>
    <rPh sb="0" eb="3">
      <t>チクデンチ</t>
    </rPh>
    <phoneticPr fontId="21"/>
  </si>
  <si>
    <t>導入設備の概要</t>
  </si>
  <si>
    <t>設備の種類</t>
  </si>
  <si>
    <t>型　　式</t>
  </si>
  <si>
    <t>経費の内訳</t>
  </si>
  <si>
    <t>合　計</t>
  </si>
  <si>
    <t>※　原則、金額は税抜で記入してください。</t>
  </si>
  <si>
    <t>金額（円）</t>
  </si>
  <si>
    <t>算出方法</t>
  </si>
  <si>
    <t>補助対象経費の２分の１</t>
  </si>
  <si>
    <t>※　算出方法ごとに金額を記入し、いずれか低い額の□にチェック（又は■に反転）を入れてください。合計にはチェックを入れた額を足した額を記入してください。</t>
  </si>
  <si>
    <t>kWh</t>
    <phoneticPr fontId="21"/>
  </si>
  <si>
    <t>kW</t>
    <phoneticPr fontId="21"/>
  </si>
  <si>
    <t>発電出力</t>
    <rPh sb="0" eb="4">
      <t>ハツデンシュツリョク</t>
    </rPh>
    <phoneticPr fontId="21"/>
  </si>
  <si>
    <t>―</t>
  </si>
  <si>
    <t>添付１</t>
    <phoneticPr fontId="21"/>
  </si>
  <si>
    <t>←</t>
    <phoneticPr fontId="21"/>
  </si>
  <si>
    <t>共同申請者</t>
    <rPh sb="0" eb="2">
      <t>キョウドウ</t>
    </rPh>
    <rPh sb="2" eb="5">
      <t>シンセイシャ</t>
    </rPh>
    <phoneticPr fontId="21"/>
  </si>
  <si>
    <t>共同申請者がいない場合は空欄で可</t>
    <rPh sb="0" eb="5">
      <t>キョウドウシンセイシャ</t>
    </rPh>
    <rPh sb="9" eb="11">
      <t>バアイ</t>
    </rPh>
    <rPh sb="12" eb="14">
      <t>クウラン</t>
    </rPh>
    <rPh sb="15" eb="16">
      <t>カ</t>
    </rPh>
    <phoneticPr fontId="21"/>
  </si>
  <si>
    <t>番号</t>
  </si>
  <si>
    <t>添付書類</t>
  </si>
  <si>
    <t>様式</t>
  </si>
  <si>
    <t>形式</t>
  </si>
  <si>
    <t>チェック</t>
    <phoneticPr fontId="21"/>
  </si>
  <si>
    <t>備考</t>
  </si>
  <si>
    <t>01</t>
    <phoneticPr fontId="21"/>
  </si>
  <si>
    <t>チェックリスト</t>
  </si>
  <si>
    <t>添付1</t>
  </si>
  <si>
    <t>Excel</t>
  </si>
  <si>
    <t>02</t>
    <phoneticPr fontId="21"/>
  </si>
  <si>
    <t>PDF</t>
    <phoneticPr fontId="21"/>
  </si>
  <si>
    <t>03</t>
    <phoneticPr fontId="21"/>
  </si>
  <si>
    <t>設備装置の一覧表</t>
  </si>
  <si>
    <t>補助対象設備の図面</t>
    <phoneticPr fontId="21"/>
  </si>
  <si>
    <t>07</t>
  </si>
  <si>
    <t>08</t>
  </si>
  <si>
    <t>09</t>
  </si>
  <si>
    <t>―</t>
    <phoneticPr fontId="21"/>
  </si>
  <si>
    <t>経費内訳書</t>
  </si>
  <si>
    <t>その他知事が必要と認める書類</t>
    <rPh sb="2" eb="5">
      <t>タチジ</t>
    </rPh>
    <phoneticPr fontId="21"/>
  </si>
  <si>
    <t>【別途指示があった場合のみ】</t>
    <rPh sb="1" eb="3">
      <t>ベット</t>
    </rPh>
    <rPh sb="3" eb="5">
      <t>シジ</t>
    </rPh>
    <rPh sb="9" eb="11">
      <t>バアイ</t>
    </rPh>
    <phoneticPr fontId="21"/>
  </si>
  <si>
    <t>※　電子メールで提出する場合は、「形式」欄のファイル形式としてください。</t>
    <rPh sb="2" eb="4">
      <t>デンシ</t>
    </rPh>
    <rPh sb="8" eb="10">
      <t>テイシュツ</t>
    </rPh>
    <rPh sb="12" eb="14">
      <t>バアイ</t>
    </rPh>
    <rPh sb="17" eb="19">
      <t>ケイシキ</t>
    </rPh>
    <rPh sb="20" eb="21">
      <t>ラン</t>
    </rPh>
    <rPh sb="26" eb="28">
      <t>ケイシキ</t>
    </rPh>
    <phoneticPr fontId="21"/>
  </si>
  <si>
    <t>　チェックリスト【実績報告書】</t>
    <rPh sb="9" eb="14">
      <t>ジッセキホウコクショ</t>
    </rPh>
    <phoneticPr fontId="21"/>
  </si>
  <si>
    <t>実績報告書提出時はこちらのチェックリストを使用してください。</t>
    <rPh sb="0" eb="2">
      <t>ジッセキ</t>
    </rPh>
    <rPh sb="2" eb="5">
      <t>ホウコクショ</t>
    </rPh>
    <rPh sb="5" eb="8">
      <t>テイシュツジ</t>
    </rPh>
    <rPh sb="21" eb="23">
      <t>シヨウ</t>
    </rPh>
    <phoneticPr fontId="21"/>
  </si>
  <si>
    <t>補助事業者</t>
    <rPh sb="0" eb="5">
      <t>ホジョジギョウシャ</t>
    </rPh>
    <phoneticPr fontId="21"/>
  </si>
  <si>
    <t>【実績報告書】のもの</t>
    <phoneticPr fontId="21"/>
  </si>
  <si>
    <t>契約関係書類（工事請負契約書等、リース等の契約書）の写し</t>
    <rPh sb="14" eb="15">
      <t>トウ</t>
    </rPh>
    <phoneticPr fontId="21"/>
  </si>
  <si>
    <t>04</t>
    <phoneticPr fontId="21"/>
  </si>
  <si>
    <t>補助対象経費のとおり事業を実施したことを証する書類</t>
  </si>
  <si>
    <t>05</t>
    <phoneticPr fontId="21"/>
  </si>
  <si>
    <t>添付2</t>
    <rPh sb="0" eb="2">
      <t>テンプ</t>
    </rPh>
    <phoneticPr fontId="21"/>
  </si>
  <si>
    <t>Excel</t>
    <phoneticPr fontId="21"/>
  </si>
  <si>
    <t>06</t>
    <phoneticPr fontId="21"/>
  </si>
  <si>
    <t>補助対象設備の竣工写真</t>
  </si>
  <si>
    <t>支出の証拠書類の写し</t>
  </si>
  <si>
    <t>電力会社との協議内容が分かる書類</t>
  </si>
  <si>
    <t>補助金の振込先が分かる書類</t>
  </si>
  <si>
    <t>添付２</t>
    <phoneticPr fontId="21"/>
  </si>
  <si>
    <t>　設備装置の一覧表</t>
    <rPh sb="1" eb="5">
      <t>セツビソウチ</t>
    </rPh>
    <rPh sb="6" eb="9">
      <t>イチランヒョウ</t>
    </rPh>
    <phoneticPr fontId="21"/>
  </si>
  <si>
    <t>交付申請書と実績報告書で様式は共通です</t>
    <rPh sb="0" eb="5">
      <t>コウフシンセイショ</t>
    </rPh>
    <rPh sb="6" eb="11">
      <t>ジッセキホウコクショ</t>
    </rPh>
    <rPh sb="12" eb="14">
      <t>ヨウシキ</t>
    </rPh>
    <rPh sb="15" eb="17">
      <t>キョウツウ</t>
    </rPh>
    <phoneticPr fontId="21"/>
  </si>
  <si>
    <t>設備名称</t>
    <rPh sb="0" eb="4">
      <t>セツビメイショウ</t>
    </rPh>
    <phoneticPr fontId="21"/>
  </si>
  <si>
    <t>メーカー名</t>
    <rPh sb="4" eb="5">
      <t>メイ</t>
    </rPh>
    <phoneticPr fontId="21"/>
  </si>
  <si>
    <t>型式</t>
    <rPh sb="0" eb="2">
      <t>カタシキ</t>
    </rPh>
    <phoneticPr fontId="21"/>
  </si>
  <si>
    <t>仕様</t>
    <rPh sb="0" eb="2">
      <t>シヨウ</t>
    </rPh>
    <phoneticPr fontId="21"/>
  </si>
  <si>
    <t>数量</t>
    <rPh sb="0" eb="2">
      <t>スウリョウ</t>
    </rPh>
    <phoneticPr fontId="21"/>
  </si>
  <si>
    <t>備考</t>
    <rPh sb="0" eb="2">
      <t>ビコウ</t>
    </rPh>
    <phoneticPr fontId="21"/>
  </si>
  <si>
    <t>その他は、仕様書等から、構造、方式、素材等を適宜記入してください</t>
    <rPh sb="2" eb="3">
      <t>タ</t>
    </rPh>
    <rPh sb="5" eb="8">
      <t>シヨウショ</t>
    </rPh>
    <rPh sb="8" eb="9">
      <t>トウ</t>
    </rPh>
    <rPh sb="12" eb="14">
      <t>コウゾウ</t>
    </rPh>
    <rPh sb="15" eb="17">
      <t>ホウシキ</t>
    </rPh>
    <rPh sb="18" eb="21">
      <t>ソザイトウ</t>
    </rPh>
    <rPh sb="22" eb="24">
      <t>テキギ</t>
    </rPh>
    <rPh sb="24" eb="26">
      <t>キニュウ</t>
    </rPh>
    <phoneticPr fontId="21"/>
  </si>
  <si>
    <t>※　「設備装置の一覧表」「補助対象設備の図面」「仕様書」「見積書」「経費内訳書」と突合できるように、適宜付番してください。</t>
    <rPh sb="3" eb="7">
      <t>セツビソウチ</t>
    </rPh>
    <rPh sb="8" eb="11">
      <t>イチランヒョウ</t>
    </rPh>
    <rPh sb="13" eb="15">
      <t>ホジョ</t>
    </rPh>
    <rPh sb="15" eb="17">
      <t>タイショウ</t>
    </rPh>
    <rPh sb="17" eb="19">
      <t>セツビ</t>
    </rPh>
    <rPh sb="20" eb="22">
      <t>ズメン</t>
    </rPh>
    <rPh sb="24" eb="27">
      <t>シヨウショ</t>
    </rPh>
    <rPh sb="29" eb="32">
      <t>ミツモリショ</t>
    </rPh>
    <rPh sb="34" eb="39">
      <t>ケイヒウチワケショ</t>
    </rPh>
    <rPh sb="41" eb="43">
      <t>トツゴウ</t>
    </rPh>
    <rPh sb="50" eb="52">
      <t>テキギ</t>
    </rPh>
    <rPh sb="52" eb="54">
      <t>フバン</t>
    </rPh>
    <phoneticPr fontId="21"/>
  </si>
  <si>
    <t>発電出力（kW）</t>
    <rPh sb="0" eb="4">
      <t>ハツデンシュツリョク</t>
    </rPh>
    <phoneticPr fontId="21"/>
  </si>
  <si>
    <t>水色のセルは自動計算のため入力不要です</t>
    <rPh sb="0" eb="2">
      <t>ミズイロ</t>
    </rPh>
    <rPh sb="6" eb="10">
      <t>ジドウケイサン</t>
    </rPh>
    <rPh sb="13" eb="17">
      <t>ニュウリョクフヨウ</t>
    </rPh>
    <phoneticPr fontId="21"/>
  </si>
  <si>
    <t>蓄電容量（kWh）</t>
    <rPh sb="0" eb="4">
      <t>チクデンヨウリョウ</t>
    </rPh>
    <phoneticPr fontId="21"/>
  </si>
  <si>
    <t>番号</t>
    <rPh sb="0" eb="2">
      <t>バンゴウ</t>
    </rPh>
    <phoneticPr fontId="21"/>
  </si>
  <si>
    <t>合計</t>
    <rPh sb="0" eb="2">
      <t>ゴウケイ</t>
    </rPh>
    <phoneticPr fontId="21"/>
  </si>
  <si>
    <t>添付５</t>
    <phoneticPr fontId="21"/>
  </si>
  <si>
    <t>　経費内訳書【自家消費型太陽光発電設備】</t>
    <rPh sb="1" eb="6">
      <t>ケイヒウチワケショ</t>
    </rPh>
    <rPh sb="7" eb="19">
      <t>ジカショウヒガタタイヨウコウハツデンセツビ</t>
    </rPh>
    <phoneticPr fontId="21"/>
  </si>
  <si>
    <t>自家消費型太陽光発電設備はこちらを作成してください。交付申請書と実績報告書で様式は共通です。</t>
    <rPh sb="0" eb="12">
      <t>ジカショウヒガタタイヨウコウハツデンセツビ</t>
    </rPh>
    <rPh sb="17" eb="19">
      <t>サクセイ</t>
    </rPh>
    <rPh sb="26" eb="31">
      <t>コウフシンセイショ</t>
    </rPh>
    <rPh sb="32" eb="37">
      <t>ジッセキホウコクショ</t>
    </rPh>
    <rPh sb="38" eb="40">
      <t>ヨウシキ</t>
    </rPh>
    <rPh sb="41" eb="43">
      <t>キョウツウ</t>
    </rPh>
    <phoneticPr fontId="21"/>
  </si>
  <si>
    <t>補助額</t>
    <rPh sb="0" eb="3">
      <t>ホジョガク</t>
    </rPh>
    <phoneticPr fontId="21"/>
  </si>
  <si>
    <t>円　　・・・　　①から③のうち、いずれか低い額</t>
    <rPh sb="0" eb="1">
      <t>エン</t>
    </rPh>
    <rPh sb="20" eb="21">
      <t>ヒク</t>
    </rPh>
    <rPh sb="22" eb="23">
      <t>ガク</t>
    </rPh>
    <phoneticPr fontId="21"/>
  </si>
  <si>
    <t>①</t>
    <phoneticPr fontId="21"/>
  </si>
  <si>
    <t>②</t>
    <phoneticPr fontId="21"/>
  </si>
  <si>
    <t>円　　・・・　　補助対象経費（税抜）の1/2（千円未満切り捨て）</t>
    <rPh sb="0" eb="1">
      <t>エン</t>
    </rPh>
    <rPh sb="15" eb="16">
      <t>ゼイ</t>
    </rPh>
    <rPh sb="16" eb="17">
      <t>ヌ</t>
    </rPh>
    <rPh sb="23" eb="25">
      <t>センエン</t>
    </rPh>
    <rPh sb="25" eb="27">
      <t>ミマン</t>
    </rPh>
    <rPh sb="27" eb="28">
      <t>キ</t>
    </rPh>
    <rPh sb="29" eb="30">
      <t>ス</t>
    </rPh>
    <phoneticPr fontId="21"/>
  </si>
  <si>
    <t>（単位：円）</t>
    <rPh sb="1" eb="3">
      <t>タンイ</t>
    </rPh>
    <rPh sb="4" eb="5">
      <t>エン</t>
    </rPh>
    <phoneticPr fontId="21"/>
  </si>
  <si>
    <t>経費の区分</t>
    <rPh sb="0" eb="2">
      <t>ケイヒ</t>
    </rPh>
    <rPh sb="3" eb="5">
      <t>クブン</t>
    </rPh>
    <phoneticPr fontId="21"/>
  </si>
  <si>
    <t>経費の内容</t>
    <rPh sb="0" eb="2">
      <t>ケイヒ</t>
    </rPh>
    <rPh sb="3" eb="5">
      <t>ナイヨウ</t>
    </rPh>
    <phoneticPr fontId="21"/>
  </si>
  <si>
    <t>単価</t>
    <rPh sb="0" eb="2">
      <t>タンカ</t>
    </rPh>
    <phoneticPr fontId="21"/>
  </si>
  <si>
    <t>単位</t>
    <rPh sb="0" eb="2">
      <t>タンイ</t>
    </rPh>
    <phoneticPr fontId="21"/>
  </si>
  <si>
    <t>金額</t>
    <rPh sb="0" eb="2">
      <t>キンガク</t>
    </rPh>
    <phoneticPr fontId="21"/>
  </si>
  <si>
    <t>補助対象経費（税抜）</t>
    <rPh sb="0" eb="6">
      <t>ホジョタイショウケイヒ</t>
    </rPh>
    <phoneticPr fontId="21"/>
  </si>
  <si>
    <t>設計費</t>
    <rPh sb="0" eb="3">
      <t>セッケイヒ</t>
    </rPh>
    <phoneticPr fontId="21"/>
  </si>
  <si>
    <t>小計(A)</t>
    <rPh sb="0" eb="2">
      <t>ショウケイ</t>
    </rPh>
    <phoneticPr fontId="21"/>
  </si>
  <si>
    <t>設備費</t>
    <rPh sb="0" eb="3">
      <t>セツビヒ</t>
    </rPh>
    <phoneticPr fontId="21"/>
  </si>
  <si>
    <t>小計(B)</t>
    <rPh sb="0" eb="2">
      <t>ショウケイ</t>
    </rPh>
    <phoneticPr fontId="21"/>
  </si>
  <si>
    <t>工事費</t>
    <rPh sb="0" eb="3">
      <t>コウジヒ</t>
    </rPh>
    <phoneticPr fontId="21"/>
  </si>
  <si>
    <t>小計(C)</t>
    <rPh sb="0" eb="2">
      <t>ショウケイ</t>
    </rPh>
    <phoneticPr fontId="21"/>
  </si>
  <si>
    <t>合計(D=A+B+C)</t>
    <rPh sb="0" eb="2">
      <t>ゴウケイ</t>
    </rPh>
    <phoneticPr fontId="21"/>
  </si>
  <si>
    <t>消費税及び地方消費税（E）</t>
    <rPh sb="0" eb="4">
      <t>ショウヒゼイオヨ</t>
    </rPh>
    <rPh sb="5" eb="10">
      <t>チホウショウヒゼイ</t>
    </rPh>
    <phoneticPr fontId="21"/>
  </si>
  <si>
    <t>補助対象経費（税込）（F=D+E）</t>
    <rPh sb="0" eb="6">
      <t>ホジョタイショウケイヒ</t>
    </rPh>
    <phoneticPr fontId="21"/>
  </si>
  <si>
    <t>原則、補助額の算定は税抜の補助対象経費で行います。</t>
    <rPh sb="0" eb="2">
      <t>ゲンソク</t>
    </rPh>
    <rPh sb="3" eb="6">
      <t>ホジョガク</t>
    </rPh>
    <rPh sb="7" eb="9">
      <t>サンテイ</t>
    </rPh>
    <rPh sb="10" eb="12">
      <t>ゼイヌ</t>
    </rPh>
    <rPh sb="13" eb="19">
      <t>ホジョタイショウケイヒ</t>
    </rPh>
    <rPh sb="20" eb="21">
      <t>オコナ</t>
    </rPh>
    <phoneticPr fontId="21"/>
  </si>
  <si>
    <t>※番号欄は「設備装置の一覧表」「補助対象設備の図面」「仕様書」「見積書」「経費内訳書」が突合できるよう適宜付番してください。</t>
    <rPh sb="1" eb="3">
      <t>バンゴウ</t>
    </rPh>
    <rPh sb="3" eb="4">
      <t>ラン</t>
    </rPh>
    <rPh sb="44" eb="46">
      <t>トツゴウ</t>
    </rPh>
    <rPh sb="51" eb="53">
      <t>テキギ</t>
    </rPh>
    <rPh sb="53" eb="55">
      <t>フバン</t>
    </rPh>
    <phoneticPr fontId="21"/>
  </si>
  <si>
    <t>※補助対象経費について案分等を行っている場合は、別途積算の根拠資料を添付してください。</t>
    <rPh sb="1" eb="7">
      <t>ホジョタイショウケイヒ</t>
    </rPh>
    <rPh sb="11" eb="13">
      <t>アンブン</t>
    </rPh>
    <rPh sb="13" eb="14">
      <t>トウ</t>
    </rPh>
    <rPh sb="15" eb="16">
      <t>オコナ</t>
    </rPh>
    <rPh sb="20" eb="22">
      <t>バアイ</t>
    </rPh>
    <rPh sb="24" eb="26">
      <t>ベット</t>
    </rPh>
    <rPh sb="26" eb="28">
      <t>セキサン</t>
    </rPh>
    <rPh sb="29" eb="33">
      <t>コンキョシリョウ</t>
    </rPh>
    <rPh sb="34" eb="36">
      <t>テンプ</t>
    </rPh>
    <phoneticPr fontId="21"/>
  </si>
  <si>
    <t>※他の補助金等を併用する場合、補助対象経費を税込とする場合、利益等排除を行う場合は、根拠資料を添付してください。</t>
    <rPh sb="1" eb="2">
      <t>ホカ</t>
    </rPh>
    <rPh sb="3" eb="7">
      <t>ホジョキントウ</t>
    </rPh>
    <rPh sb="8" eb="10">
      <t>ヘイヨウ</t>
    </rPh>
    <rPh sb="12" eb="14">
      <t>バアイ</t>
    </rPh>
    <rPh sb="15" eb="21">
      <t>ホジョタイショウケイヒ</t>
    </rPh>
    <rPh sb="22" eb="24">
      <t>ゼイコ</t>
    </rPh>
    <rPh sb="27" eb="29">
      <t>バアイ</t>
    </rPh>
    <rPh sb="30" eb="33">
      <t>リエキトウ</t>
    </rPh>
    <rPh sb="33" eb="35">
      <t>ハイジョ</t>
    </rPh>
    <rPh sb="36" eb="37">
      <t>オコナ</t>
    </rPh>
    <rPh sb="38" eb="40">
      <t>バアイ</t>
    </rPh>
    <rPh sb="42" eb="46">
      <t>コンキョシリョウ</t>
    </rPh>
    <rPh sb="47" eb="49">
      <t>テンプ</t>
    </rPh>
    <phoneticPr fontId="21"/>
  </si>
  <si>
    <t>※本様式によりがたい場合は、県までご相談ください。</t>
    <rPh sb="1" eb="4">
      <t>ホンヨウシキ</t>
    </rPh>
    <rPh sb="10" eb="12">
      <t>バアイ</t>
    </rPh>
    <rPh sb="14" eb="15">
      <t>ケン</t>
    </rPh>
    <rPh sb="18" eb="20">
      <t>ソウダン</t>
    </rPh>
    <phoneticPr fontId="21"/>
  </si>
  <si>
    <t>　経費内訳書【蓄電池】</t>
    <rPh sb="1" eb="6">
      <t>ケイヒウチワケショ</t>
    </rPh>
    <rPh sb="7" eb="10">
      <t>チクデンチ</t>
    </rPh>
    <phoneticPr fontId="21"/>
  </si>
  <si>
    <t>蓄電池はこちらを作成してください。交付申請書と実績報告書で様式は共通です。</t>
    <rPh sb="0" eb="3">
      <t>チクデンチ</t>
    </rPh>
    <rPh sb="8" eb="10">
      <t>サクセイ</t>
    </rPh>
    <phoneticPr fontId="21"/>
  </si>
  <si>
    <t>自家消費型太陽光発電設備</t>
    <rPh sb="0" eb="5">
      <t>ジカショウヒガタ</t>
    </rPh>
    <rPh sb="5" eb="12">
      <t>タイヨウコウハツデンセツビ</t>
    </rPh>
    <phoneticPr fontId="21"/>
  </si>
  <si>
    <t>実績報告書兼請求書</t>
    <rPh sb="0" eb="9">
      <t>ジッセキホウコクショケンセイキュウショ</t>
    </rPh>
    <phoneticPr fontId="21"/>
  </si>
  <si>
    <t>添付５（太陽光・蓄電池）から自動入力されます</t>
    <rPh sb="0" eb="2">
      <t>テンプ</t>
    </rPh>
    <rPh sb="4" eb="7">
      <t>タイヨウコウ</t>
    </rPh>
    <rPh sb="8" eb="11">
      <t>チクデンチ</t>
    </rPh>
    <rPh sb="14" eb="16">
      <t>ジドウ</t>
    </rPh>
    <rPh sb="16" eb="18">
      <t>ニュウリョク</t>
    </rPh>
    <phoneticPr fontId="21"/>
  </si>
  <si>
    <t>既設</t>
  </si>
  <si>
    <t>製造者名</t>
  </si>
  <si>
    <t>発電出力又は蓄電容量</t>
  </si>
  <si>
    <t>上記以外からの調達</t>
  </si>
  <si>
    <t>自家消費型
太陽光発電設備</t>
    <rPh sb="6" eb="13">
      <t>タイヨウコウハツデンセツビ</t>
    </rPh>
    <phoneticPr fontId="21"/>
  </si>
  <si>
    <t>設計費（円）</t>
    <rPh sb="0" eb="3">
      <t>セッケイヒ</t>
    </rPh>
    <rPh sb="4" eb="5">
      <t>エン</t>
    </rPh>
    <phoneticPr fontId="21"/>
  </si>
  <si>
    <t>設備費（円）</t>
    <rPh sb="0" eb="3">
      <t>セツビヒ</t>
    </rPh>
    <rPh sb="4" eb="5">
      <t>エン</t>
    </rPh>
    <phoneticPr fontId="21"/>
  </si>
  <si>
    <t>工事費（円）</t>
    <rPh sb="0" eb="3">
      <t>コウジヒ</t>
    </rPh>
    <rPh sb="4" eb="5">
      <t>エン</t>
    </rPh>
    <phoneticPr fontId="21"/>
  </si>
  <si>
    <t>合計（円）</t>
    <rPh sb="0" eb="2">
      <t>ゴウケイ</t>
    </rPh>
    <rPh sb="3" eb="4">
      <t>エン</t>
    </rPh>
    <phoneticPr fontId="21"/>
  </si>
  <si>
    <t>補助対象設備の
調達方法</t>
    <rPh sb="8" eb="12">
      <t>チョウタツホウホウ</t>
    </rPh>
    <phoneticPr fontId="21"/>
  </si>
  <si>
    <t>蓄電容量（</t>
    <phoneticPr fontId="21"/>
  </si>
  <si>
    <t>発電出力（</t>
    <phoneticPr fontId="21"/>
  </si>
  <si>
    <t>（法人にあっては、その代表者の氏名）</t>
    <phoneticPr fontId="21"/>
  </si>
  <si>
    <t>添付５から自動入力されます</t>
    <rPh sb="0" eb="2">
      <t>テンプ</t>
    </rPh>
    <rPh sb="5" eb="7">
      <t>ジドウ</t>
    </rPh>
    <rPh sb="7" eb="9">
      <t>ニュウリョク</t>
    </rPh>
    <phoneticPr fontId="21"/>
  </si>
  <si>
    <t>自身、親会社、子会社、関連会社又は関係会社からの調達</t>
    <phoneticPr fontId="21"/>
  </si>
  <si>
    <t>調達先（見積書の事業者）が「自身、親会社、子会社、関連会社又は関係会社からの調達」に該当しない場合は、こちらにチェック</t>
    <rPh sb="0" eb="3">
      <t>チョウタツサキ</t>
    </rPh>
    <rPh sb="4" eb="7">
      <t>ミツモリショ</t>
    </rPh>
    <rPh sb="8" eb="11">
      <t>ジギョウシャ</t>
    </rPh>
    <rPh sb="42" eb="44">
      <t>ガイトウ</t>
    </rPh>
    <rPh sb="47" eb="49">
      <t>バアイ</t>
    </rPh>
    <phoneticPr fontId="21"/>
  </si>
  <si>
    <t>該当する場合は利益等排除の積算根拠を提出</t>
    <rPh sb="0" eb="2">
      <t>ガイトウ</t>
    </rPh>
    <rPh sb="4" eb="6">
      <t>バアイ</t>
    </rPh>
    <rPh sb="7" eb="12">
      <t>リエキトウハイジョ</t>
    </rPh>
    <rPh sb="13" eb="17">
      <t>セキサンコンキョ</t>
    </rPh>
    <rPh sb="18" eb="20">
      <t>テイシュツ</t>
    </rPh>
    <phoneticPr fontId="21"/>
  </si>
  <si>
    <t>太陽電池モジュール</t>
    <rPh sb="0" eb="4">
      <t>タイヨウデンチ</t>
    </rPh>
    <phoneticPr fontId="21"/>
  </si>
  <si>
    <t>パワーコンディショナー</t>
    <phoneticPr fontId="21"/>
  </si>
  <si>
    <t>受付番号
（内部用）</t>
    <rPh sb="0" eb="2">
      <t>ウケツケ</t>
    </rPh>
    <rPh sb="2" eb="4">
      <t>バンゴウ</t>
    </rPh>
    <rPh sb="6" eb="9">
      <t>ナイブヨウ</t>
    </rPh>
    <phoneticPr fontId="1"/>
  </si>
  <si>
    <t>管理番号</t>
    <rPh sb="0" eb="4">
      <t>カンリバンゴウ</t>
    </rPh>
    <phoneticPr fontId="1"/>
  </si>
  <si>
    <t>受付日</t>
    <rPh sb="0" eb="2">
      <t>ウケツケ</t>
    </rPh>
    <rPh sb="2" eb="3">
      <t>ビ</t>
    </rPh>
    <phoneticPr fontId="1"/>
  </si>
  <si>
    <t>受信時刻
（最終）</t>
    <rPh sb="0" eb="2">
      <t>ジュシン</t>
    </rPh>
    <rPh sb="2" eb="4">
      <t>ジコク</t>
    </rPh>
    <rPh sb="6" eb="8">
      <t>サイシュウ</t>
    </rPh>
    <phoneticPr fontId="1"/>
  </si>
  <si>
    <t>受付方法</t>
    <rPh sb="0" eb="4">
      <t>ウケツケホウホウ</t>
    </rPh>
    <phoneticPr fontId="1"/>
  </si>
  <si>
    <t>申請者</t>
    <rPh sb="0" eb="3">
      <t>シンセイシャ</t>
    </rPh>
    <phoneticPr fontId="1"/>
  </si>
  <si>
    <t>住所</t>
    <rPh sb="0" eb="2">
      <t>ジュウショ</t>
    </rPh>
    <phoneticPr fontId="1"/>
  </si>
  <si>
    <t>代表者職</t>
    <rPh sb="0" eb="3">
      <t>ダイヒョウシャ</t>
    </rPh>
    <rPh sb="3" eb="4">
      <t>ショク</t>
    </rPh>
    <phoneticPr fontId="1"/>
  </si>
  <si>
    <t>氏名</t>
  </si>
  <si>
    <t>共同申請者
住所</t>
    <rPh sb="6" eb="8">
      <t>ジュウショ</t>
    </rPh>
    <phoneticPr fontId="1"/>
  </si>
  <si>
    <t>共同申請者氏名</t>
    <rPh sb="5" eb="7">
      <t>シメイ</t>
    </rPh>
    <phoneticPr fontId="1"/>
  </si>
  <si>
    <t>共同申請者法人代表者氏名</t>
    <rPh sb="0" eb="2">
      <t>キョウドウ</t>
    </rPh>
    <rPh sb="2" eb="5">
      <t>シンセイシャ</t>
    </rPh>
    <rPh sb="5" eb="7">
      <t>ホウジン</t>
    </rPh>
    <rPh sb="7" eb="10">
      <t>ダイヒョウシャ</t>
    </rPh>
    <rPh sb="10" eb="12">
      <t>シメイ</t>
    </rPh>
    <phoneticPr fontId="1"/>
  </si>
  <si>
    <t>kWh</t>
    <phoneticPr fontId="21"/>
  </si>
  <si>
    <t>円</t>
    <rPh sb="0" eb="1">
      <t>エン</t>
    </rPh>
    <phoneticPr fontId="21"/>
  </si>
  <si>
    <t>W</t>
    <phoneticPr fontId="21"/>
  </si>
  <si>
    <t>自家消費型
太陽光発電設備</t>
    <rPh sb="0" eb="2">
      <t>ジカ</t>
    </rPh>
    <rPh sb="2" eb="4">
      <t>ショウヒ</t>
    </rPh>
    <rPh sb="4" eb="5">
      <t>ガタ</t>
    </rPh>
    <rPh sb="6" eb="9">
      <t>タイヨウコウ</t>
    </rPh>
    <rPh sb="9" eb="11">
      <t>ハツデン</t>
    </rPh>
    <rPh sb="11" eb="13">
      <t>セツビ</t>
    </rPh>
    <phoneticPr fontId="21"/>
  </si>
  <si>
    <t>W</t>
    <phoneticPr fontId="21"/>
  </si>
  <si>
    <t>kW</t>
  </si>
  <si>
    <t>kW</t>
    <phoneticPr fontId="21"/>
  </si>
  <si>
    <t>-</t>
    <phoneticPr fontId="21"/>
  </si>
  <si>
    <t>発電出力</t>
    <rPh sb="0" eb="4">
      <t>ハツデンシュツリョク</t>
    </rPh>
    <phoneticPr fontId="21"/>
  </si>
  <si>
    <t>蓄電容量</t>
    <rPh sb="0" eb="4">
      <t>チクデンヨウリョウ</t>
    </rPh>
    <phoneticPr fontId="21"/>
  </si>
  <si>
    <t>kWh</t>
  </si>
  <si>
    <t>蓄電池</t>
    <phoneticPr fontId="21"/>
  </si>
  <si>
    <t>蓄電容量</t>
    <rPh sb="0" eb="4">
      <t>チクデンヨウリョウ</t>
    </rPh>
    <phoneticPr fontId="21"/>
  </si>
  <si>
    <t>kWh</t>
    <phoneticPr fontId="21"/>
  </si>
  <si>
    <t>添付２から自動入力されます</t>
    <rPh sb="0" eb="2">
      <t>テンプ</t>
    </rPh>
    <rPh sb="5" eb="7">
      <t>ジドウ</t>
    </rPh>
    <rPh sb="7" eb="9">
      <t>ニュウリョク</t>
    </rPh>
    <phoneticPr fontId="21"/>
  </si>
  <si>
    <t>既設にチェックがある場合、当該設備の発電出力又は蓄電容量を減算します</t>
    <rPh sb="0" eb="2">
      <t>キセツ</t>
    </rPh>
    <rPh sb="10" eb="12">
      <t>バアイ</t>
    </rPh>
    <rPh sb="13" eb="15">
      <t>トウガイ</t>
    </rPh>
    <rPh sb="15" eb="17">
      <t>セツビ</t>
    </rPh>
    <rPh sb="18" eb="22">
      <t>ハツデンシュツリョク</t>
    </rPh>
    <rPh sb="22" eb="23">
      <t>マタ</t>
    </rPh>
    <rPh sb="24" eb="28">
      <t>チクデンヨウリョウ</t>
    </rPh>
    <rPh sb="29" eb="31">
      <t>ゲンサン</t>
    </rPh>
    <phoneticPr fontId="21"/>
  </si>
  <si>
    <t>太陽電池モジュールの公称最大出力の合計値とパワーコンディショナーの定格出力の合計値のいずれか低い方で、kW単位で小数点以下を切り捨てた値</t>
    <phoneticPr fontId="21"/>
  </si>
  <si>
    <t>←</t>
    <phoneticPr fontId="21"/>
  </si>
  <si>
    <t>合計値</t>
  </si>
  <si>
    <t>合計値</t>
    <rPh sb="0" eb="3">
      <t>ゴウケイチ</t>
    </rPh>
    <phoneticPr fontId="21"/>
  </si>
  <si>
    <t>蓄電容量は、蓄電池の定格容量とし、小数点第二位以下を切り捨てた値</t>
    <phoneticPr fontId="21"/>
  </si>
  <si>
    <t>kW　　　　　　※小数点以下切り捨ての整数</t>
    <rPh sb="9" eb="14">
      <t>ショウスウテンイカ</t>
    </rPh>
    <rPh sb="14" eb="15">
      <t>キ</t>
    </rPh>
    <rPh sb="16" eb="17">
      <t>ス</t>
    </rPh>
    <rPh sb="19" eb="21">
      <t>セイスウ</t>
    </rPh>
    <phoneticPr fontId="21"/>
  </si>
  <si>
    <t>kWh　　　　　 ※小数点第２位以下切り捨て（蓄電容量の上限の範囲内）</t>
    <rPh sb="13" eb="14">
      <t>ダイ</t>
    </rPh>
    <rPh sb="15" eb="16">
      <t>クライ</t>
    </rPh>
    <rPh sb="23" eb="27">
      <t>チクデンヨウリョウ</t>
    </rPh>
    <rPh sb="28" eb="30">
      <t>ジョウゲン</t>
    </rPh>
    <rPh sb="31" eb="34">
      <t>ハンイナイ</t>
    </rPh>
    <phoneticPr fontId="21"/>
  </si>
  <si>
    <t>チェック欄は、添付した書類は「✔」、該当がない書類は「―」を選択してください</t>
    <rPh sb="4" eb="5">
      <t>ラン</t>
    </rPh>
    <rPh sb="7" eb="9">
      <t>テンプ</t>
    </rPh>
    <rPh sb="11" eb="13">
      <t>ショルイ</t>
    </rPh>
    <rPh sb="18" eb="20">
      <t>ガイトウ</t>
    </rPh>
    <rPh sb="23" eb="25">
      <t>ショルイ</t>
    </rPh>
    <rPh sb="30" eb="32">
      <t>センタク</t>
    </rPh>
    <phoneticPr fontId="21"/>
  </si>
  <si>
    <t>仕様は、太陽電池モジュールやパワーコンディショナーは定格出力、蓄電池は蓄電容量を記入してください</t>
    <rPh sb="0" eb="2">
      <t>シヨウ</t>
    </rPh>
    <rPh sb="4" eb="8">
      <t>タイヨウデンチ</t>
    </rPh>
    <rPh sb="26" eb="28">
      <t>テイカク</t>
    </rPh>
    <rPh sb="28" eb="30">
      <t>シュツリョク</t>
    </rPh>
    <rPh sb="31" eb="34">
      <t>チクデンチ</t>
    </rPh>
    <rPh sb="35" eb="39">
      <t>チクデンヨウリョウ</t>
    </rPh>
    <rPh sb="40" eb="42">
      <t>キニュウ</t>
    </rPh>
    <phoneticPr fontId="21"/>
  </si>
  <si>
    <t>様式６（第13条関係）</t>
    <phoneticPr fontId="21"/>
  </si>
  <si>
    <t>（補助事業者）</t>
    <rPh sb="1" eb="6">
      <t>ホジョジギョウシャ</t>
    </rPh>
    <phoneticPr fontId="21"/>
  </si>
  <si>
    <t>令和</t>
    <rPh sb="0" eb="2">
      <t>レイワ</t>
    </rPh>
    <phoneticPr fontId="21"/>
  </si>
  <si>
    <t>年</t>
    <rPh sb="0" eb="1">
      <t>ネン</t>
    </rPh>
    <phoneticPr fontId="21"/>
  </si>
  <si>
    <t>月</t>
    <rPh sb="0" eb="1">
      <t>ガツ</t>
    </rPh>
    <phoneticPr fontId="21"/>
  </si>
  <si>
    <t>日付け環政第</t>
    <rPh sb="0" eb="1">
      <t>ニチ</t>
    </rPh>
    <rPh sb="1" eb="2">
      <t>ヅ</t>
    </rPh>
    <rPh sb="3" eb="5">
      <t>カンセイ</t>
    </rPh>
    <rPh sb="5" eb="6">
      <t>ダイ</t>
    </rPh>
    <phoneticPr fontId="21"/>
  </si>
  <si>
    <t>号をもって補助金の交付決定を受けた補助対象</t>
    <phoneticPr fontId="21"/>
  </si>
  <si>
    <t>該当する場合、□にチェック（又は■に反転）を入れてください。</t>
    <rPh sb="0" eb="2">
      <t>ガイトウ</t>
    </rPh>
    <rPh sb="4" eb="6">
      <t>バアイ</t>
    </rPh>
    <rPh sb="14" eb="15">
      <t>マタ</t>
    </rPh>
    <rPh sb="18" eb="20">
      <t>ハンテン</t>
    </rPh>
    <rPh sb="22" eb="23">
      <t>イ</t>
    </rPh>
    <phoneticPr fontId="21"/>
  </si>
  <si>
    <t>補助対象事業完了年月日については、設置工事完了日及び補助事業者における支出義務額（設置に要する経費の全額）の支払日のいずれか遅い日を記載してください。</t>
    <phoneticPr fontId="21"/>
  </si>
  <si>
    <t>※４</t>
    <phoneticPr fontId="21"/>
  </si>
  <si>
    <t>導入設備の概要について、既設の自家消費型太陽光発電設備又は蓄電池と一体的に使用する場合は、当該設備の概要も記入してください。</t>
    <phoneticPr fontId="21"/>
  </si>
  <si>
    <t>設置場所の名称</t>
    <rPh sb="0" eb="4">
      <t>セッチバショ</t>
    </rPh>
    <rPh sb="5" eb="7">
      <t>メイショウ</t>
    </rPh>
    <phoneticPr fontId="21"/>
  </si>
  <si>
    <t>所在地</t>
    <rPh sb="0" eb="3">
      <t>ショザイチ</t>
    </rPh>
    <phoneticPr fontId="21"/>
  </si>
  <si>
    <t>補助対象設備</t>
    <rPh sb="0" eb="2">
      <t>ホジョ</t>
    </rPh>
    <rPh sb="2" eb="4">
      <t>タイショウ</t>
    </rPh>
    <rPh sb="4" eb="6">
      <t>セツビ</t>
    </rPh>
    <phoneticPr fontId="21"/>
  </si>
  <si>
    <t>補助対象事業着手年月日</t>
    <rPh sb="0" eb="4">
      <t>ホジョタイショウ</t>
    </rPh>
    <rPh sb="4" eb="6">
      <t>ジギョウ</t>
    </rPh>
    <rPh sb="6" eb="8">
      <t>チャクシュ</t>
    </rPh>
    <rPh sb="8" eb="11">
      <t>ネンガッピ</t>
    </rPh>
    <phoneticPr fontId="21"/>
  </si>
  <si>
    <t>補助対象事業完了年月日</t>
    <rPh sb="0" eb="4">
      <t>ホジョタイショウ</t>
    </rPh>
    <rPh sb="4" eb="6">
      <t>ジギョウ</t>
    </rPh>
    <rPh sb="6" eb="8">
      <t>カンリョウ</t>
    </rPh>
    <rPh sb="8" eb="11">
      <t>ネンガッピ</t>
    </rPh>
    <phoneticPr fontId="21"/>
  </si>
  <si>
    <t>交付決定額</t>
    <rPh sb="0" eb="5">
      <t>コウフケッテイガク</t>
    </rPh>
    <phoneticPr fontId="21"/>
  </si>
  <si>
    <t>総事業費</t>
    <rPh sb="0" eb="1">
      <t>ソウ</t>
    </rPh>
    <rPh sb="1" eb="4">
      <t>ジギョウヒ</t>
    </rPh>
    <phoneticPr fontId="21"/>
  </si>
  <si>
    <t>うち、補助対象経費</t>
    <rPh sb="3" eb="9">
      <t>ホジョタイショウケイヒ</t>
    </rPh>
    <phoneticPr fontId="21"/>
  </si>
  <si>
    <t>補助金所要額（精算額）</t>
    <rPh sb="0" eb="6">
      <t>ホジョキンショヨウガク</t>
    </rPh>
    <rPh sb="7" eb="10">
      <t>セイサンガク</t>
    </rPh>
    <phoneticPr fontId="21"/>
  </si>
  <si>
    <t>請求額</t>
    <rPh sb="0" eb="3">
      <t>セイキュウガク</t>
    </rPh>
    <phoneticPr fontId="21"/>
  </si>
  <si>
    <t>蓄電池</t>
    <rPh sb="0" eb="3">
      <t>チクデンチ</t>
    </rPh>
    <phoneticPr fontId="21"/>
  </si>
  <si>
    <t>自家消費型太陽光発電設備</t>
    <rPh sb="0" eb="5">
      <t>ジカショウヒガタ</t>
    </rPh>
    <rPh sb="5" eb="8">
      <t>タイヨウコウ</t>
    </rPh>
    <rPh sb="8" eb="10">
      <t>ハツデン</t>
    </rPh>
    <rPh sb="10" eb="12">
      <t>セツビ</t>
    </rPh>
    <phoneticPr fontId="21"/>
  </si>
  <si>
    <t>１　補助対象経費</t>
    <phoneticPr fontId="21"/>
  </si>
  <si>
    <t>２　補助額の算出</t>
    <phoneticPr fontId="21"/>
  </si>
  <si>
    <t>３　振込先　　</t>
  </si>
  <si>
    <t>振込先金融機関名</t>
  </si>
  <si>
    <t>フリガナ</t>
  </si>
  <si>
    <t>口座名義</t>
  </si>
  <si>
    <t>※　振込先の口座名義人は申請人と同一人であることとし、口座種別は、普通預金口座又は当座預金口座としてください。</t>
  </si>
  <si>
    <t>口座番号（右詰めで記入）</t>
    <phoneticPr fontId="21"/>
  </si>
  <si>
    <t>種目</t>
    <phoneticPr fontId="21"/>
  </si>
  <si>
    <t>支店コード</t>
    <phoneticPr fontId="21"/>
  </si>
  <si>
    <t>金融機関コード</t>
    <phoneticPr fontId="21"/>
  </si>
  <si>
    <t>本・支店名</t>
    <phoneticPr fontId="21"/>
  </si>
  <si>
    <t>様式6</t>
    <phoneticPr fontId="21"/>
  </si>
  <si>
    <t>kWh　　　※蓄電容量の上限</t>
    <phoneticPr fontId="21"/>
  </si>
  <si>
    <t>kWh</t>
    <phoneticPr fontId="21"/>
  </si>
  <si>
    <t>←</t>
    <phoneticPr fontId="21"/>
  </si>
  <si>
    <t>役職と氏名を分けて記載願います。</t>
    <rPh sb="0" eb="2">
      <t>ヤクショク</t>
    </rPh>
    <rPh sb="3" eb="5">
      <t>シメイ</t>
    </rPh>
    <rPh sb="6" eb="7">
      <t>ワ</t>
    </rPh>
    <rPh sb="9" eb="12">
      <t>キサイネガ</t>
    </rPh>
    <phoneticPr fontId="21"/>
  </si>
  <si>
    <t>参考値：様式6-2「２　補助額の算出」の補助額</t>
    <rPh sb="0" eb="2">
      <t>サンコウ</t>
    </rPh>
    <rPh sb="2" eb="3">
      <t>アタイ</t>
    </rPh>
    <rPh sb="4" eb="6">
      <t>ヨウシキ</t>
    </rPh>
    <rPh sb="20" eb="23">
      <t>ホジョガク</t>
    </rPh>
    <phoneticPr fontId="21"/>
  </si>
  <si>
    <t>画像ﾃﾞｰﾀ</t>
    <phoneticPr fontId="21"/>
  </si>
  <si>
    <t>確認事項</t>
    <rPh sb="0" eb="4">
      <t>カクニンジコウ</t>
    </rPh>
    <phoneticPr fontId="21"/>
  </si>
  <si>
    <t>チェック</t>
    <phoneticPr fontId="21"/>
  </si>
  <si>
    <t>変更承認日又は変更内容に係る報告書の提出日</t>
    <rPh sb="0" eb="5">
      <t>ヘンコウショウニンビ</t>
    </rPh>
    <rPh sb="5" eb="6">
      <t>マタ</t>
    </rPh>
    <rPh sb="7" eb="11">
      <t>ヘンコウナイヨウ</t>
    </rPh>
    <rPh sb="12" eb="13">
      <t>カカ</t>
    </rPh>
    <rPh sb="14" eb="17">
      <t>ホウコクショ</t>
    </rPh>
    <rPh sb="18" eb="20">
      <t>テイシュツ</t>
    </rPh>
    <rPh sb="20" eb="21">
      <t>ビ</t>
    </rPh>
    <phoneticPr fontId="21"/>
  </si>
  <si>
    <t>交付申請時から事業計画の変更はあるか</t>
    <rPh sb="0" eb="5">
      <t>コウフシンセイジ</t>
    </rPh>
    <rPh sb="7" eb="11">
      <t>ジギョウケイカク</t>
    </rPh>
    <rPh sb="12" eb="14">
      <t>ヘンコウ</t>
    </rPh>
    <phoneticPr fontId="21"/>
  </si>
  <si>
    <t>共同申請者法人役職</t>
    <rPh sb="0" eb="2">
      <t>キョウドウ</t>
    </rPh>
    <rPh sb="2" eb="5">
      <t>シンセイシャ</t>
    </rPh>
    <rPh sb="5" eb="7">
      <t>ホウジン</t>
    </rPh>
    <rPh sb="7" eb="9">
      <t>ヤクショク</t>
    </rPh>
    <phoneticPr fontId="1"/>
  </si>
  <si>
    <t>交付決定日</t>
    <rPh sb="0" eb="2">
      <t>コウフ</t>
    </rPh>
    <rPh sb="2" eb="4">
      <t>ケッテイ</t>
    </rPh>
    <rPh sb="4" eb="5">
      <t>ビ</t>
    </rPh>
    <phoneticPr fontId="21"/>
  </si>
  <si>
    <t>交付番号</t>
    <rPh sb="0" eb="2">
      <t>コウフ</t>
    </rPh>
    <rPh sb="2" eb="4">
      <t>バンゴウ</t>
    </rPh>
    <phoneticPr fontId="21"/>
  </si>
  <si>
    <t>パネルの設置場所事業所名</t>
  </si>
  <si>
    <t>パネルの設置場所住所</t>
  </si>
  <si>
    <t>交付決定額</t>
    <rPh sb="0" eb="2">
      <t>コウフ</t>
    </rPh>
    <rPh sb="2" eb="4">
      <t>ケッテイ</t>
    </rPh>
    <rPh sb="4" eb="5">
      <t>ガク</t>
    </rPh>
    <phoneticPr fontId="21"/>
  </si>
  <si>
    <t>総事業費</t>
    <rPh sb="0" eb="4">
      <t>ソウジギョウヒ</t>
    </rPh>
    <phoneticPr fontId="21"/>
  </si>
  <si>
    <t>請求額</t>
    <rPh sb="0" eb="2">
      <t>セイキュウ</t>
    </rPh>
    <rPh sb="2" eb="3">
      <t>ガク</t>
    </rPh>
    <phoneticPr fontId="21"/>
  </si>
  <si>
    <t>区分</t>
    <rPh sb="0" eb="2">
      <t>クブン</t>
    </rPh>
    <phoneticPr fontId="21"/>
  </si>
  <si>
    <t>申請者2</t>
    <rPh sb="0" eb="4">
      <t>シンセイシャ2</t>
    </rPh>
    <phoneticPr fontId="21"/>
  </si>
  <si>
    <t>口座名義人</t>
    <rPh sb="0" eb="2">
      <t>コウザ</t>
    </rPh>
    <rPh sb="2" eb="4">
      <t>メイギ</t>
    </rPh>
    <rPh sb="4" eb="5">
      <t>ニン</t>
    </rPh>
    <phoneticPr fontId="21"/>
  </si>
  <si>
    <t>金融機関</t>
    <rPh sb="0" eb="2">
      <t>キンユウ</t>
    </rPh>
    <rPh sb="2" eb="4">
      <t>キカン</t>
    </rPh>
    <phoneticPr fontId="21"/>
  </si>
  <si>
    <t>金融機関2</t>
    <rPh sb="0" eb="2">
      <t>キンユウ</t>
    </rPh>
    <rPh sb="2" eb="4">
      <t>キカン</t>
    </rPh>
    <phoneticPr fontId="21"/>
  </si>
  <si>
    <t>本支店1</t>
    <rPh sb="0" eb="3">
      <t>ホンシテン</t>
    </rPh>
    <phoneticPr fontId="21"/>
  </si>
  <si>
    <t>本支店2</t>
    <rPh sb="0" eb="3">
      <t>ホンシテン</t>
    </rPh>
    <phoneticPr fontId="21"/>
  </si>
  <si>
    <t>金融機関コード</t>
    <rPh sb="0" eb="2">
      <t>キンユウ</t>
    </rPh>
    <rPh sb="2" eb="4">
      <t>キカン</t>
    </rPh>
    <phoneticPr fontId="21"/>
  </si>
  <si>
    <t>支店コード</t>
    <rPh sb="0" eb="2">
      <t>シテン</t>
    </rPh>
    <phoneticPr fontId="21"/>
  </si>
  <si>
    <t>口座種類</t>
    <rPh sb="0" eb="2">
      <t>コウザ</t>
    </rPh>
    <rPh sb="2" eb="4">
      <t>シュルイ</t>
    </rPh>
    <phoneticPr fontId="21"/>
  </si>
  <si>
    <t>口座番号</t>
    <rPh sb="0" eb="2">
      <t>コウザ</t>
    </rPh>
    <rPh sb="2" eb="4">
      <t>バンゴウ</t>
    </rPh>
    <phoneticPr fontId="21"/>
  </si>
  <si>
    <t>振込金額</t>
    <rPh sb="0" eb="2">
      <t>フリコミ</t>
    </rPh>
    <rPh sb="2" eb="4">
      <t>キンガク</t>
    </rPh>
    <phoneticPr fontId="21"/>
  </si>
  <si>
    <t>-</t>
  </si>
  <si>
    <t>補助対象事業着手年月日</t>
    <phoneticPr fontId="21"/>
  </si>
  <si>
    <t>補助対象事業完了年月日</t>
    <phoneticPr fontId="21"/>
  </si>
  <si>
    <t>うち、補助対象経費</t>
    <phoneticPr fontId="21"/>
  </si>
  <si>
    <t>補助金所要額（精算額）</t>
    <phoneticPr fontId="21"/>
  </si>
  <si>
    <t>導入設備の仕様
発電出力（kW)</t>
    <phoneticPr fontId="21"/>
  </si>
  <si>
    <t>導入設備の仕様
蓄電容量(kWh）</t>
    <phoneticPr fontId="21"/>
  </si>
  <si>
    <t>変更申請の有無</t>
    <rPh sb="0" eb="2">
      <t>ヘンコウ</t>
    </rPh>
    <rPh sb="2" eb="4">
      <t>シンセイ</t>
    </rPh>
    <rPh sb="5" eb="7">
      <t>ウム</t>
    </rPh>
    <phoneticPr fontId="21"/>
  </si>
  <si>
    <t>変更承認日or変更申請提出日</t>
    <rPh sb="0" eb="2">
      <t>ヘンコウ</t>
    </rPh>
    <rPh sb="2" eb="4">
      <t>ショウニン</t>
    </rPh>
    <rPh sb="4" eb="5">
      <t>ビ</t>
    </rPh>
    <rPh sb="7" eb="9">
      <t>ヘンコウ</t>
    </rPh>
    <rPh sb="9" eb="11">
      <t>シンセイ</t>
    </rPh>
    <rPh sb="11" eb="13">
      <t>テイシュツ</t>
    </rPh>
    <rPh sb="13" eb="14">
      <t>ビ</t>
    </rPh>
    <phoneticPr fontId="21"/>
  </si>
  <si>
    <t>フリガナ</t>
    <phoneticPr fontId="21"/>
  </si>
  <si>
    <t>※振込手数料は補助対象外のため</t>
    <rPh sb="1" eb="3">
      <t>フリコミ</t>
    </rPh>
    <rPh sb="3" eb="6">
      <t>テスウリョウ</t>
    </rPh>
    <rPh sb="7" eb="9">
      <t>ホジョ</t>
    </rPh>
    <rPh sb="9" eb="11">
      <t>タイショウ</t>
    </rPh>
    <rPh sb="11" eb="12">
      <t>ガイ</t>
    </rPh>
    <phoneticPr fontId="21"/>
  </si>
  <si>
    <t>振込手数料</t>
    <rPh sb="0" eb="2">
      <t>フリコミ</t>
    </rPh>
    <rPh sb="2" eb="5">
      <t>テスウリョウ</t>
    </rPh>
    <phoneticPr fontId="21"/>
  </si>
  <si>
    <t>補助対象設備が「蓄電池のみ」の場合</t>
    <rPh sb="0" eb="6">
      <t>ホジョタイショウセツビ</t>
    </rPh>
    <rPh sb="8" eb="11">
      <t>チクデンチ</t>
    </rPh>
    <rPh sb="15" eb="17">
      <t>バアイ</t>
    </rPh>
    <phoneticPr fontId="21"/>
  </si>
  <si>
    <t>（入力例）振込手数料が550円の場合→消費税抜金額500円</t>
    <rPh sb="1" eb="3">
      <t>ニュウリョク</t>
    </rPh>
    <rPh sb="3" eb="4">
      <t>レイ</t>
    </rPh>
    <rPh sb="5" eb="7">
      <t>フリコミ</t>
    </rPh>
    <rPh sb="7" eb="10">
      <t>テスウリョウ</t>
    </rPh>
    <rPh sb="14" eb="15">
      <t>エン</t>
    </rPh>
    <rPh sb="16" eb="18">
      <t>バアイ</t>
    </rPh>
    <rPh sb="19" eb="21">
      <t>ショウヒ</t>
    </rPh>
    <rPh sb="21" eb="22">
      <t>ゼイ</t>
    </rPh>
    <rPh sb="22" eb="23">
      <t>ヌ</t>
    </rPh>
    <rPh sb="23" eb="25">
      <t>キンガク</t>
    </rPh>
    <rPh sb="28" eb="29">
      <t>エン</t>
    </rPh>
    <phoneticPr fontId="21"/>
  </si>
  <si>
    <t>単位</t>
    <rPh sb="0" eb="2">
      <t>タンイ</t>
    </rPh>
    <phoneticPr fontId="21"/>
  </si>
  <si>
    <t>式</t>
    <rPh sb="0" eb="1">
      <t>シキ</t>
    </rPh>
    <phoneticPr fontId="21"/>
  </si>
  <si>
    <t>補助対象経費に振込手数料を含めて支出した場合は、振込手数料の項目を設けて減算してください（消費税抜きで入力）</t>
    <rPh sb="0" eb="6">
      <t>ホジョタイショウケイヒ</t>
    </rPh>
    <rPh sb="7" eb="9">
      <t>フリコミ</t>
    </rPh>
    <rPh sb="9" eb="12">
      <t>テスウリョウ</t>
    </rPh>
    <rPh sb="13" eb="14">
      <t>フク</t>
    </rPh>
    <rPh sb="16" eb="18">
      <t>シシュツ</t>
    </rPh>
    <rPh sb="20" eb="22">
      <t>バアイ</t>
    </rPh>
    <rPh sb="24" eb="29">
      <t>フリコミテスウリョウ</t>
    </rPh>
    <rPh sb="30" eb="32">
      <t>コウモク</t>
    </rPh>
    <rPh sb="33" eb="34">
      <t>モウ</t>
    </rPh>
    <rPh sb="36" eb="38">
      <t>ゲンサン</t>
    </rPh>
    <rPh sb="45" eb="47">
      <t>ショウヒ</t>
    </rPh>
    <rPh sb="47" eb="48">
      <t>ゼイ</t>
    </rPh>
    <rPh sb="48" eb="49">
      <t>ヌ</t>
    </rPh>
    <rPh sb="51" eb="53">
      <t>ニュウリョク</t>
    </rPh>
    <phoneticPr fontId="21"/>
  </si>
  <si>
    <t>補助対象設備が「自家消費型太陽光発電設備のみ」又は「自家消費型太陽光発電設備＋蓄電池」の場合</t>
    <rPh sb="0" eb="6">
      <t>ホジョタイショウセツビ</t>
    </rPh>
    <rPh sb="23" eb="24">
      <t>マタ</t>
    </rPh>
    <rPh sb="44" eb="46">
      <t>バアイ</t>
    </rPh>
    <phoneticPr fontId="21"/>
  </si>
  <si>
    <t>※　太陽電池モジュール、パワーコンディショナー、蓄電池、接続箱、変圧器、計測装置、表示装置、その他、補助対象設備の図面や見積書に記載された主要な構造物や電気設備等を記載してください。配線・ケーブル等は記載不要です。</t>
    <rPh sb="2" eb="6">
      <t>タイヨウデンチ</t>
    </rPh>
    <rPh sb="24" eb="27">
      <t>チクデンチ</t>
    </rPh>
    <rPh sb="28" eb="31">
      <t>セツゾクバコ</t>
    </rPh>
    <rPh sb="32" eb="35">
      <t>ヘンアツキ</t>
    </rPh>
    <rPh sb="41" eb="45">
      <t>ヒョウジソウチ</t>
    </rPh>
    <rPh sb="48" eb="49">
      <t>タ</t>
    </rPh>
    <rPh sb="50" eb="56">
      <t>ホジョタイショウセツビ</t>
    </rPh>
    <rPh sb="57" eb="59">
      <t>ズメン</t>
    </rPh>
    <rPh sb="60" eb="63">
      <t>ミツモリショ</t>
    </rPh>
    <rPh sb="64" eb="66">
      <t>キサイ</t>
    </rPh>
    <rPh sb="69" eb="71">
      <t>シュヨウ</t>
    </rPh>
    <rPh sb="72" eb="75">
      <t>コウゾウブツ</t>
    </rPh>
    <rPh sb="76" eb="80">
      <t>デンキセツビ</t>
    </rPh>
    <rPh sb="80" eb="81">
      <t>トウ</t>
    </rPh>
    <rPh sb="82" eb="84">
      <t>キサイ</t>
    </rPh>
    <rPh sb="91" eb="93">
      <t>ハイセン</t>
    </rPh>
    <rPh sb="98" eb="99">
      <t>トウ</t>
    </rPh>
    <rPh sb="100" eb="102">
      <t>キサイ</t>
    </rPh>
    <rPh sb="102" eb="104">
      <t>フヨウ</t>
    </rPh>
    <phoneticPr fontId="21"/>
  </si>
  <si>
    <t>令和６年度医療・社会福祉施設再エネ導入レジリエンス強化事業補助金実績報告書兼請求書</t>
    <phoneticPr fontId="21"/>
  </si>
  <si>
    <t>事業に係る実績について、令和６年度医療・社会福祉施設再エネ導入レジリエンス強化事業補助</t>
    <phoneticPr fontId="21"/>
  </si>
  <si>
    <t>金交付要綱第13条の規定により関係書類を添えて次のとおり報告します。</t>
    <phoneticPr fontId="21"/>
  </si>
  <si>
    <t>）kW×11.5万円</t>
    <phoneticPr fontId="21"/>
  </si>
  <si>
    <t>）kWh×7.5万円</t>
    <phoneticPr fontId="21"/>
  </si>
  <si>
    <t>円　　・・・　　発電出力×11.5万円/kW（上限：1億2,000万円）</t>
    <rPh sb="0" eb="1">
      <t>エン</t>
    </rPh>
    <rPh sb="23" eb="25">
      <t>ジョウゲン</t>
    </rPh>
    <rPh sb="27" eb="28">
      <t>オク</t>
    </rPh>
    <rPh sb="33" eb="35">
      <t>マンエン</t>
    </rPh>
    <phoneticPr fontId="21"/>
  </si>
  <si>
    <t>円　　・・・　　蓄電容量×7.5万円/kW</t>
    <rPh sb="0" eb="1">
      <t>エン</t>
    </rPh>
    <rPh sb="8" eb="12">
      <t>チクデンヨウリョウ</t>
    </rPh>
    <phoneticPr fontId="21"/>
  </si>
  <si>
    <t>○</t>
    <phoneticPr fontId="21"/>
  </si>
  <si>
    <t>茨城県水戸市●●●―●●●</t>
    <phoneticPr fontId="21"/>
  </si>
  <si>
    <t>茨城　一郎</t>
    <phoneticPr fontId="21"/>
  </si>
  <si>
    <t>○○○</t>
    <phoneticPr fontId="21"/>
  </si>
  <si>
    <t>■</t>
  </si>
  <si>
    <t>□</t>
  </si>
  <si>
    <t>茨城</t>
    <rPh sb="0" eb="2">
      <t>イバラキ</t>
    </rPh>
    <phoneticPr fontId="21"/>
  </si>
  <si>
    <t>■銀行</t>
  </si>
  <si>
    <t>県庁</t>
    <rPh sb="0" eb="2">
      <t>ケンチョウ</t>
    </rPh>
    <phoneticPr fontId="21"/>
  </si>
  <si>
    <t>■支店</t>
  </si>
  <si>
    <t>●</t>
    <phoneticPr fontId="21"/>
  </si>
  <si>
    <t>■普通</t>
  </si>
  <si>
    <t>✔</t>
  </si>
  <si>
    <t>令和6年●月●日</t>
    <rPh sb="0" eb="2">
      <t>レイワ</t>
    </rPh>
    <rPh sb="3" eb="4">
      <t>ネン</t>
    </rPh>
    <rPh sb="5" eb="6">
      <t>ガツ</t>
    </rPh>
    <rPh sb="7" eb="8">
      <t>ニチ</t>
    </rPh>
    <phoneticPr fontId="21"/>
  </si>
  <si>
    <t>●●●社</t>
  </si>
  <si>
    <t>12345-ABCDE</t>
  </si>
  <si>
    <t>□□□社</t>
    <rPh sb="3" eb="4">
      <t>シャ</t>
    </rPh>
    <phoneticPr fontId="21"/>
  </si>
  <si>
    <t>ABCDE-12345</t>
  </si>
  <si>
    <t>△△△社</t>
    <rPh sb="3" eb="4">
      <t>シャ</t>
    </rPh>
    <phoneticPr fontId="21"/>
  </si>
  <si>
    <t>FGHIJ-67890</t>
  </si>
  <si>
    <t>ダウントランス</t>
  </si>
  <si>
    <t>○○○社</t>
    <rPh sb="3" eb="4">
      <t>シャ</t>
    </rPh>
    <phoneticPr fontId="21"/>
  </si>
  <si>
    <t>KLMN-XX</t>
  </si>
  <si>
    <t>kV</t>
  </si>
  <si>
    <t>計測装置</t>
    <rPh sb="0" eb="4">
      <t>ケイソクソウチ</t>
    </rPh>
    <phoneticPr fontId="21"/>
  </si>
  <si>
    <t>■■■社</t>
    <rPh sb="3" eb="4">
      <t>シャ</t>
    </rPh>
    <phoneticPr fontId="21"/>
  </si>
  <si>
    <t>OPQR-YY</t>
  </si>
  <si>
    <t>架台</t>
    <rPh sb="0" eb="2">
      <t>カダイ</t>
    </rPh>
    <phoneticPr fontId="21"/>
  </si>
  <si>
    <t>▽▽▽社</t>
    <rPh sb="3" eb="4">
      <t>シャ</t>
    </rPh>
    <phoneticPr fontId="21"/>
  </si>
  <si>
    <t>STUV-ZZ</t>
  </si>
  <si>
    <t>陸屋根用</t>
    <rPh sb="0" eb="4">
      <t>リクヤネヨウ</t>
    </rPh>
    <phoneticPr fontId="21"/>
  </si>
  <si>
    <t>蓄電池とのハイブリッド型</t>
    <rPh sb="0" eb="3">
      <t>チクデンチ</t>
    </rPh>
    <rPh sb="11" eb="12">
      <t>ガタ</t>
    </rPh>
    <phoneticPr fontId="21"/>
  </si>
  <si>
    <t>×××社</t>
    <rPh sb="3" eb="4">
      <t>シャ</t>
    </rPh>
    <phoneticPr fontId="21"/>
  </si>
  <si>
    <t>67890-FGHIJ</t>
  </si>
  <si>
    <t>実施設計費</t>
    <rPh sb="0" eb="4">
      <t>ジッシセッケイ</t>
    </rPh>
    <rPh sb="4" eb="5">
      <t>ヒ</t>
    </rPh>
    <phoneticPr fontId="21"/>
  </si>
  <si>
    <t>枚</t>
    <rPh sb="0" eb="1">
      <t>マイ</t>
    </rPh>
    <phoneticPr fontId="21"/>
  </si>
  <si>
    <t>パワーコンディショナー</t>
  </si>
  <si>
    <t>台</t>
    <rPh sb="0" eb="1">
      <t>ダイ</t>
    </rPh>
    <phoneticPr fontId="21"/>
  </si>
  <si>
    <t>設置工事費</t>
    <rPh sb="0" eb="5">
      <t>セッチコウジヒ</t>
    </rPh>
    <phoneticPr fontId="21"/>
  </si>
  <si>
    <t>電気工事費</t>
    <rPh sb="0" eb="5">
      <t>デンキコウジヒ</t>
    </rPh>
    <phoneticPr fontId="21"/>
  </si>
  <si>
    <t>安全対策費</t>
    <rPh sb="0" eb="5">
      <t>アンゼンタイサクヒ</t>
    </rPh>
    <phoneticPr fontId="21"/>
  </si>
  <si>
    <t>産廃処理費</t>
    <rPh sb="0" eb="5">
      <t>サンパイショリヒ</t>
    </rPh>
    <phoneticPr fontId="21"/>
  </si>
  <si>
    <t>共通仮設費</t>
    <rPh sb="0" eb="5">
      <t>キョウツウカセツヒ</t>
    </rPh>
    <phoneticPr fontId="21"/>
  </si>
  <si>
    <t>現場管理費</t>
    <rPh sb="0" eb="5">
      <t>ゲンバカンリヒ</t>
    </rPh>
    <phoneticPr fontId="21"/>
  </si>
  <si>
    <t>一般管理費</t>
    <rPh sb="0" eb="5">
      <t>イッパンカンリヒ</t>
    </rPh>
    <phoneticPr fontId="21"/>
  </si>
  <si>
    <t>搬入費</t>
    <rPh sb="0" eb="3">
      <t>ハンニュウヒ</t>
    </rPh>
    <phoneticPr fontId="21"/>
  </si>
  <si>
    <t>実施設計費</t>
    <rPh sb="0" eb="5">
      <t>ジッシセッケイヒ</t>
    </rPh>
    <phoneticPr fontId="21"/>
  </si>
  <si>
    <t>蓄電池ユニット</t>
    <rPh sb="0" eb="3">
      <t>チクデンチ</t>
    </rPh>
    <phoneticPr fontId="21"/>
  </si>
  <si>
    <t>茨城県水戸市●●●―●●●</t>
    <rPh sb="0" eb="3">
      <t>イバラキケン</t>
    </rPh>
    <rPh sb="3" eb="6">
      <t>ミトシ</t>
    </rPh>
    <phoneticPr fontId="21"/>
  </si>
  <si>
    <t>医療法人　いばエネ病院</t>
    <rPh sb="0" eb="4">
      <t>イリョウホウジン</t>
    </rPh>
    <rPh sb="9" eb="11">
      <t>ビョウイン</t>
    </rPh>
    <phoneticPr fontId="21"/>
  </si>
  <si>
    <t>院長</t>
    <rPh sb="0" eb="2">
      <t>インチョウ</t>
    </rPh>
    <phoneticPr fontId="21"/>
  </si>
  <si>
    <t>医療法人　いばエネ病院</t>
    <phoneticPr fontId="21"/>
  </si>
  <si>
    <t>医療法人　いばエネ病院</t>
    <phoneticPr fontId="21"/>
  </si>
  <si>
    <t>イリョウホウジン　イバエネビョウイン</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</si>
</sst>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_ "/>
    <numFmt numFmtId="177" formatCode="0_ "/>
    <numFmt numFmtId="178" formatCode="0.0_ "/>
    <numFmt numFmtId="179" formatCode="0_);[Red]\(0\)"/>
    <numFmt numFmtId="180" formatCode="#,##0_);[Red]\(#,##0\)"/>
    <numFmt numFmtId="181" formatCode="#,##0.0_ "/>
    <numFmt numFmtId="182" formatCode="[&lt;=999]000;[&lt;=9999]000\-00;000\-0000"/>
    <numFmt numFmtId="183" formatCode="#,##0.0_);[Red]\(#,##0.0\)"/>
    <numFmt numFmtId="184" formatCode="#,##0.0;[Red]\-#,##0.0"/>
    <numFmt numFmtId="185" formatCode="#,##0.0_ ;[Red]\-#,##0.0\ "/>
    <numFmt numFmtId="186" formatCode="#,##0;[Red]\-#,##0;\-"/>
    <numFmt numFmtId="187" formatCode="#,##0.0;[Red]\-#,##0;\-"/>
    <numFmt numFmtId="188" formatCode="#,##0_ ;[Red]\-#,##0\ "/>
    <numFmt numFmtId="189" formatCode="yyyy/m/d;@"/>
    <numFmt numFmtId="190" formatCode="0.00_ "/>
    <numFmt numFmtId="191" formatCode="#,##0.00;[Red]\-#,##0;\-"/>
    <numFmt numFmtId="192" formatCode="#,##0.00_ "/>
  </numFmts>
  <fonts count="4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sz val="10.5"/>
      <color theme="1"/>
      <name val="ＭＳ 明朝"/>
      <family val="1"/>
      <charset val="128"/>
    </font>
    <font>
      <sz val="6"/>
      <name val="游ゴシック"/>
      <family val="2"/>
      <charset val="128"/>
      <scheme val="minor"/>
    </font>
    <font>
      <sz val="11"/>
      <color theme="1"/>
      <name val="ＭＳ 明朝"/>
      <family val="1"/>
      <charset val="128"/>
    </font>
    <font>
      <sz val="11"/>
      <color theme="1"/>
      <name val="ＭＳ Ｐゴシック"/>
      <family val="3"/>
      <charset val="128"/>
    </font>
    <font>
      <sz val="11"/>
      <color theme="1"/>
      <name val="ＭＳ Ｐ明朝"/>
      <family val="1"/>
      <charset val="128"/>
    </font>
    <font>
      <sz val="9"/>
      <color theme="1"/>
      <name val="ＭＳ 明朝"/>
      <family val="1"/>
      <charset val="128"/>
    </font>
    <font>
      <sz val="14"/>
      <color theme="1"/>
      <name val="ＭＳ 明朝"/>
      <family val="1"/>
      <charset val="128"/>
    </font>
    <font>
      <sz val="10"/>
      <color theme="1"/>
      <name val="ＭＳ 明朝"/>
      <family val="1"/>
      <charset val="128"/>
    </font>
    <font>
      <sz val="16"/>
      <color theme="1"/>
      <name val="ＭＳ Ｐゴシック"/>
      <family val="3"/>
      <charset val="128"/>
    </font>
    <font>
      <sz val="9"/>
      <color theme="1"/>
      <name val="ＭＳ Ｐゴシック"/>
      <family val="3"/>
      <charset val="128"/>
    </font>
    <font>
      <sz val="10"/>
      <color theme="1"/>
      <name val="ＭＳ Ｐゴシック"/>
      <family val="3"/>
      <charset val="128"/>
    </font>
    <font>
      <sz val="12"/>
      <color theme="1"/>
      <name val="ＭＳ Ｐゴシック"/>
      <family val="3"/>
      <charset val="128"/>
    </font>
    <font>
      <u/>
      <sz val="12"/>
      <color theme="1"/>
      <name val="ＭＳ Ｐゴシック"/>
      <family val="3"/>
      <charset val="128"/>
    </font>
    <font>
      <sz val="10.5"/>
      <name val="ＭＳ 明朝"/>
      <family val="1"/>
      <charset val="128"/>
    </font>
    <font>
      <b/>
      <sz val="11"/>
      <color theme="1"/>
      <name val="ＭＳ Ｐゴシック"/>
      <family val="3"/>
      <charset val="128"/>
    </font>
    <font>
      <sz val="11"/>
      <color rgb="FFFF0000"/>
      <name val="ＭＳ Ｐゴシック"/>
      <family val="3"/>
      <charset val="128"/>
    </font>
    <font>
      <sz val="11"/>
      <color rgb="FFFF0000"/>
      <name val="ＭＳ Ｐ明朝"/>
      <family val="1"/>
      <charset val="128"/>
    </font>
    <font>
      <sz val="11"/>
      <color rgb="FFFF0000"/>
      <name val="ＭＳ 明朝"/>
      <family val="1"/>
      <charset val="128"/>
    </font>
    <font>
      <sz val="10.5"/>
      <color rgb="FFFF0000"/>
      <name val="ＭＳ 明朝"/>
      <family val="1"/>
      <charset val="128"/>
    </font>
    <font>
      <sz val="14"/>
      <color rgb="FFFF0000"/>
      <name val="ＭＳ 明朝"/>
      <family val="1"/>
      <charset val="128"/>
    </font>
    <font>
      <sz val="12"/>
      <color rgb="FFFF0000"/>
      <name val="ＭＳ 明朝"/>
      <family val="1"/>
      <charset val="128"/>
    </font>
    <font>
      <sz val="10"/>
      <color rgb="FFFF0000"/>
      <name val="ＭＳ 明朝"/>
      <family val="1"/>
      <charset val="128"/>
    </font>
    <font>
      <sz val="10"/>
      <color rgb="FFFF0000"/>
      <name val="ＭＳ Ｐゴシック"/>
      <family val="3"/>
      <charset val="128"/>
    </font>
    <font>
      <sz val="12"/>
      <color rgb="FFFF0000"/>
      <name val="ＭＳ Ｐゴシック"/>
      <family val="3"/>
      <charset val="128"/>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4"/>
        <bgColor indexed="64"/>
      </patternFill>
    </fill>
  </fills>
  <borders count="7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dotted">
        <color indexed="64"/>
      </left>
      <right style="dotted">
        <color indexed="64"/>
      </right>
      <top style="thin">
        <color indexed="64"/>
      </top>
      <bottom style="thin">
        <color indexed="64"/>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17" applyBorder="0">
      <alignment horizontal="center" vertical="center"/>
    </xf>
    <xf numFmtId="38" fontId="1" fillId="0" borderId="0" applyFont="0" applyFill="0" applyBorder="0" applyAlignment="0" applyProtection="0">
      <alignment vertical="center"/>
    </xf>
  </cellStyleXfs>
  <cellXfs count="377">
    <xf numFmtId="0" fontId="0" fillId="0" borderId="0" xfId="0">
      <alignment vertical="center"/>
    </xf>
    <xf numFmtId="0" fontId="22" fillId="0" borderId="0" xfId="0" applyFont="1">
      <alignment vertical="center"/>
    </xf>
    <xf numFmtId="0" fontId="28" fillId="33" borderId="27" xfId="0" applyFont="1" applyFill="1" applyBorder="1" applyAlignment="1">
      <alignment horizontal="left" vertical="center"/>
    </xf>
    <xf numFmtId="0" fontId="28" fillId="33" borderId="28" xfId="0" applyFont="1" applyFill="1" applyBorder="1" applyAlignment="1">
      <alignment horizontal="left" vertical="center"/>
    </xf>
    <xf numFmtId="0" fontId="28" fillId="33" borderId="11" xfId="0" applyFont="1" applyFill="1" applyBorder="1" applyAlignment="1">
      <alignment horizontal="left" vertical="center"/>
    </xf>
    <xf numFmtId="0" fontId="23" fillId="0" borderId="0" xfId="0" applyFont="1">
      <alignment vertical="center"/>
    </xf>
    <xf numFmtId="0" fontId="23" fillId="0" borderId="0" xfId="0" applyFont="1" applyAlignment="1">
      <alignment horizontal="center" vertical="center"/>
    </xf>
    <xf numFmtId="0" fontId="23" fillId="0" borderId="0" xfId="0" applyFont="1" applyAlignment="1">
      <alignment vertical="center" wrapText="1"/>
    </xf>
    <xf numFmtId="0" fontId="29" fillId="0" borderId="0" xfId="0" applyFont="1" applyAlignment="1">
      <alignment vertical="top" wrapText="1"/>
    </xf>
    <xf numFmtId="0" fontId="23" fillId="0" borderId="15" xfId="0" applyFont="1" applyBorder="1">
      <alignment vertical="center"/>
    </xf>
    <xf numFmtId="0" fontId="23" fillId="0" borderId="15" xfId="0" applyFont="1" applyBorder="1" applyAlignment="1">
      <alignment vertical="center" wrapText="1"/>
    </xf>
    <xf numFmtId="0" fontId="23" fillId="0" borderId="15" xfId="0" quotePrefix="1" applyFont="1" applyBorder="1" applyAlignment="1">
      <alignment horizontal="right" vertical="center"/>
    </xf>
    <xf numFmtId="0" fontId="23" fillId="0" borderId="15" xfId="0" applyFont="1" applyBorder="1" applyAlignment="1">
      <alignment horizontal="center" vertical="center"/>
    </xf>
    <xf numFmtId="0" fontId="23" fillId="0" borderId="15" xfId="0" applyFont="1" applyBorder="1" applyAlignment="1">
      <alignment horizontal="center" vertical="center" wrapText="1"/>
    </xf>
    <xf numFmtId="0" fontId="24" fillId="0" borderId="0" xfId="0" applyFont="1" applyAlignment="1">
      <alignment horizontal="center" vertical="center"/>
    </xf>
    <xf numFmtId="0" fontId="24" fillId="0" borderId="0" xfId="0" applyFont="1">
      <alignment vertical="center"/>
    </xf>
    <xf numFmtId="0" fontId="31" fillId="0" borderId="0" xfId="0" applyFont="1">
      <alignment vertical="center"/>
    </xf>
    <xf numFmtId="0" fontId="31" fillId="0" borderId="0" xfId="0" applyFont="1" applyAlignment="1">
      <alignment vertical="center" wrapText="1"/>
    </xf>
    <xf numFmtId="0" fontId="31" fillId="0" borderId="0" xfId="0" applyFont="1" applyAlignment="1">
      <alignment vertical="top" wrapText="1"/>
    </xf>
    <xf numFmtId="0" fontId="32" fillId="0" borderId="0" xfId="0" applyFont="1" applyAlignment="1">
      <alignment horizontal="center" vertical="center"/>
    </xf>
    <xf numFmtId="0" fontId="31" fillId="0" borderId="0" xfId="0" applyFont="1" applyAlignment="1">
      <alignment horizontal="right" vertical="center"/>
    </xf>
    <xf numFmtId="176" fontId="31" fillId="0" borderId="0" xfId="0" applyNumberFormat="1" applyFont="1">
      <alignment vertical="center"/>
    </xf>
    <xf numFmtId="0" fontId="31" fillId="0" borderId="0" xfId="0" applyFont="1" applyAlignment="1">
      <alignment horizontal="right" vertical="top" wrapText="1"/>
    </xf>
    <xf numFmtId="0" fontId="23" fillId="0" borderId="34" xfId="0" applyFont="1" applyBorder="1">
      <alignment vertical="center"/>
    </xf>
    <xf numFmtId="0" fontId="23" fillId="0" borderId="35" xfId="0" applyFont="1" applyBorder="1">
      <alignment vertical="center"/>
    </xf>
    <xf numFmtId="0" fontId="23" fillId="0" borderId="19" xfId="0" applyFont="1" applyBorder="1">
      <alignment vertical="center"/>
    </xf>
    <xf numFmtId="0" fontId="23" fillId="0" borderId="37" xfId="0" applyFont="1" applyBorder="1" applyAlignment="1">
      <alignment horizontal="center" vertical="center"/>
    </xf>
    <xf numFmtId="0" fontId="23" fillId="36" borderId="38" xfId="0" applyFont="1" applyFill="1" applyBorder="1" applyAlignment="1">
      <alignment vertical="center" wrapText="1"/>
    </xf>
    <xf numFmtId="176" fontId="23" fillId="36" borderId="38" xfId="0" applyNumberFormat="1" applyFont="1" applyFill="1" applyBorder="1" applyAlignment="1">
      <alignment horizontal="center" vertical="center"/>
    </xf>
    <xf numFmtId="176" fontId="23" fillId="36" borderId="28" xfId="0" applyNumberFormat="1" applyFont="1" applyFill="1" applyBorder="1" applyAlignment="1">
      <alignment horizontal="center" vertical="center"/>
    </xf>
    <xf numFmtId="0" fontId="23" fillId="36" borderId="37" xfId="0" applyFont="1" applyFill="1" applyBorder="1" applyAlignment="1">
      <alignment horizontal="center" vertical="center"/>
    </xf>
    <xf numFmtId="0" fontId="23" fillId="36" borderId="39" xfId="0" applyFont="1" applyFill="1" applyBorder="1" applyAlignment="1">
      <alignment vertical="center" wrapText="1"/>
    </xf>
    <xf numFmtId="0" fontId="23" fillId="36" borderId="41" xfId="0" applyFont="1" applyFill="1" applyBorder="1" applyAlignment="1">
      <alignment vertical="center" wrapText="1"/>
    </xf>
    <xf numFmtId="176" fontId="23" fillId="36" borderId="41" xfId="0" applyNumberFormat="1" applyFont="1" applyFill="1" applyBorder="1">
      <alignment vertical="center"/>
    </xf>
    <xf numFmtId="176" fontId="23" fillId="36" borderId="29" xfId="0" applyNumberFormat="1" applyFont="1" applyFill="1" applyBorder="1">
      <alignment vertical="center"/>
    </xf>
    <xf numFmtId="0" fontId="23" fillId="36" borderId="42" xfId="0" applyFont="1" applyFill="1" applyBorder="1">
      <alignment vertical="center"/>
    </xf>
    <xf numFmtId="0" fontId="29" fillId="36" borderId="43" xfId="0" applyFont="1" applyFill="1" applyBorder="1" applyAlignment="1">
      <alignment vertical="top" wrapText="1"/>
    </xf>
    <xf numFmtId="176" fontId="23" fillId="36" borderId="38" xfId="0" applyNumberFormat="1" applyFont="1" applyFill="1" applyBorder="1">
      <alignment vertical="center"/>
    </xf>
    <xf numFmtId="176" fontId="23" fillId="36" borderId="28" xfId="0" applyNumberFormat="1" applyFont="1" applyFill="1" applyBorder="1">
      <alignment vertical="center"/>
    </xf>
    <xf numFmtId="0" fontId="23" fillId="36" borderId="37" xfId="0" applyFont="1" applyFill="1" applyBorder="1">
      <alignment vertical="center"/>
    </xf>
    <xf numFmtId="0" fontId="29" fillId="36" borderId="39" xfId="0" applyFont="1" applyFill="1" applyBorder="1" applyAlignment="1">
      <alignment vertical="top" wrapText="1"/>
    </xf>
    <xf numFmtId="181" fontId="31" fillId="0" borderId="0" xfId="0" applyNumberFormat="1" applyFont="1">
      <alignment vertical="center"/>
    </xf>
    <xf numFmtId="176" fontId="23" fillId="36" borderId="39" xfId="0" applyNumberFormat="1" applyFont="1" applyFill="1" applyBorder="1">
      <alignment vertical="center"/>
    </xf>
    <xf numFmtId="0" fontId="23" fillId="34" borderId="15" xfId="0" applyFont="1" applyFill="1" applyBorder="1" applyAlignment="1" applyProtection="1">
      <alignment horizontal="left" vertical="center" shrinkToFit="1"/>
      <protection locked="0"/>
    </xf>
    <xf numFmtId="0" fontId="30" fillId="0" borderId="15" xfId="0" applyFont="1" applyBorder="1" applyAlignment="1">
      <alignment vertical="center" wrapText="1"/>
    </xf>
    <xf numFmtId="179" fontId="0" fillId="0" borderId="0" xfId="0" applyNumberFormat="1">
      <alignment vertical="center"/>
    </xf>
    <xf numFmtId="38" fontId="0" fillId="0" borderId="0" xfId="45" applyFont="1">
      <alignment vertical="center"/>
    </xf>
    <xf numFmtId="0" fontId="0" fillId="0" borderId="0" xfId="0" applyAlignment="1">
      <alignment vertical="center" wrapText="1"/>
    </xf>
    <xf numFmtId="38" fontId="23" fillId="0" borderId="0" xfId="45" applyFont="1">
      <alignment vertical="center"/>
    </xf>
    <xf numFmtId="184" fontId="23" fillId="0" borderId="0" xfId="45" applyNumberFormat="1" applyFont="1">
      <alignment vertical="center"/>
    </xf>
    <xf numFmtId="0" fontId="0" fillId="0" borderId="0" xfId="0" applyAlignment="1">
      <alignment horizontal="left" vertical="center"/>
    </xf>
    <xf numFmtId="184" fontId="23" fillId="34" borderId="15" xfId="45" applyNumberFormat="1" applyFont="1" applyFill="1" applyBorder="1" applyAlignment="1" applyProtection="1">
      <alignment horizontal="right" vertical="center" shrinkToFit="1"/>
      <protection locked="0"/>
    </xf>
    <xf numFmtId="0" fontId="23" fillId="0" borderId="31" xfId="0" applyFont="1" applyBorder="1">
      <alignment vertical="center"/>
    </xf>
    <xf numFmtId="0" fontId="23" fillId="0" borderId="31" xfId="0" applyFont="1" applyBorder="1" applyAlignment="1">
      <alignment vertical="center" wrapText="1"/>
    </xf>
    <xf numFmtId="0" fontId="23" fillId="34" borderId="32" xfId="0" applyFont="1" applyFill="1" applyBorder="1" applyAlignment="1" applyProtection="1">
      <alignment horizontal="left" vertical="center" shrinkToFit="1"/>
      <protection locked="0"/>
    </xf>
    <xf numFmtId="184" fontId="23" fillId="34" borderId="32" xfId="45" applyNumberFormat="1" applyFont="1" applyFill="1" applyBorder="1" applyAlignment="1" applyProtection="1">
      <alignment horizontal="right" vertical="center" shrinkToFit="1"/>
      <protection locked="0"/>
    </xf>
    <xf numFmtId="0" fontId="23" fillId="34" borderId="50" xfId="0" applyFont="1" applyFill="1" applyBorder="1" applyAlignment="1" applyProtection="1">
      <alignment horizontal="left" vertical="center" shrinkToFit="1"/>
      <protection locked="0"/>
    </xf>
    <xf numFmtId="0" fontId="23" fillId="34" borderId="52" xfId="0" applyFont="1" applyFill="1" applyBorder="1" applyAlignment="1" applyProtection="1">
      <alignment horizontal="left" vertical="center" shrinkToFit="1"/>
      <protection locked="0"/>
    </xf>
    <xf numFmtId="0" fontId="23" fillId="34" borderId="53" xfId="0" applyFont="1" applyFill="1" applyBorder="1" applyAlignment="1" applyProtection="1">
      <alignment horizontal="left" vertical="center" shrinkToFit="1"/>
      <protection locked="0"/>
    </xf>
    <xf numFmtId="0" fontId="23" fillId="34" borderId="54" xfId="0" applyFont="1" applyFill="1" applyBorder="1" applyAlignment="1" applyProtection="1">
      <alignment horizontal="left" vertical="center" shrinkToFit="1"/>
      <protection locked="0"/>
    </xf>
    <xf numFmtId="0" fontId="23" fillId="34" borderId="55" xfId="0" applyFont="1" applyFill="1" applyBorder="1" applyAlignment="1" applyProtection="1">
      <alignment horizontal="left" vertical="center" shrinkToFit="1"/>
      <protection locked="0"/>
    </xf>
    <xf numFmtId="0" fontId="23" fillId="34" borderId="47" xfId="0" applyFont="1" applyFill="1" applyBorder="1" applyAlignment="1" applyProtection="1">
      <alignment horizontal="left" vertical="center" shrinkToFit="1"/>
      <protection locked="0"/>
    </xf>
    <xf numFmtId="0" fontId="23" fillId="34" borderId="57" xfId="0" applyFont="1" applyFill="1" applyBorder="1" applyAlignment="1" applyProtection="1">
      <alignment horizontal="left" vertical="center" shrinkToFit="1"/>
      <protection locked="0"/>
    </xf>
    <xf numFmtId="0" fontId="23" fillId="34" borderId="48" xfId="0" applyFont="1" applyFill="1" applyBorder="1" applyAlignment="1" applyProtection="1">
      <alignment horizontal="left" vertical="center" shrinkToFit="1"/>
      <protection locked="0"/>
    </xf>
    <xf numFmtId="0" fontId="23" fillId="34" borderId="56" xfId="0" applyFont="1" applyFill="1" applyBorder="1" applyAlignment="1" applyProtection="1">
      <alignment horizontal="left" vertical="center" shrinkToFit="1"/>
      <protection locked="0"/>
    </xf>
    <xf numFmtId="0" fontId="23" fillId="34" borderId="51" xfId="0" applyFont="1" applyFill="1" applyBorder="1" applyAlignment="1" applyProtection="1">
      <alignment horizontal="left" vertical="center" shrinkToFit="1"/>
      <protection locked="0"/>
    </xf>
    <xf numFmtId="184" fontId="23" fillId="0" borderId="0" xfId="0" applyNumberFormat="1" applyFont="1">
      <alignment vertical="center"/>
    </xf>
    <xf numFmtId="0" fontId="34" fillId="0" borderId="0" xfId="0" applyFont="1">
      <alignment vertical="center"/>
    </xf>
    <xf numFmtId="176" fontId="23" fillId="34" borderId="15" xfId="0" applyNumberFormat="1" applyFont="1" applyFill="1" applyBorder="1" applyAlignment="1" applyProtection="1">
      <alignment horizontal="right" vertical="center" shrinkToFit="1"/>
      <protection locked="0"/>
    </xf>
    <xf numFmtId="176" fontId="23" fillId="34" borderId="54" xfId="0" applyNumberFormat="1" applyFont="1" applyFill="1" applyBorder="1" applyAlignment="1" applyProtection="1">
      <alignment horizontal="right" vertical="center" shrinkToFit="1"/>
      <protection locked="0"/>
    </xf>
    <xf numFmtId="176" fontId="23" fillId="34" borderId="32" xfId="0" applyNumberFormat="1" applyFont="1" applyFill="1" applyBorder="1" applyAlignment="1" applyProtection="1">
      <alignment horizontal="right" vertical="center" shrinkToFit="1"/>
      <protection locked="0"/>
    </xf>
    <xf numFmtId="176" fontId="23" fillId="34" borderId="15" xfId="0" applyNumberFormat="1" applyFont="1" applyFill="1" applyBorder="1" applyAlignment="1" applyProtection="1">
      <alignment horizontal="left" vertical="center" shrinkToFit="1"/>
      <protection locked="0"/>
    </xf>
    <xf numFmtId="176" fontId="23" fillId="34" borderId="54" xfId="0" applyNumberFormat="1" applyFont="1" applyFill="1" applyBorder="1" applyAlignment="1" applyProtection="1">
      <alignment horizontal="left" vertical="center" shrinkToFit="1"/>
      <protection locked="0"/>
    </xf>
    <xf numFmtId="0" fontId="23" fillId="37" borderId="49" xfId="0" applyFont="1" applyFill="1" applyBorder="1" applyAlignment="1">
      <alignment horizontal="left" vertical="center" shrinkToFit="1"/>
    </xf>
    <xf numFmtId="0" fontId="23" fillId="37" borderId="15" xfId="0" applyFont="1" applyFill="1" applyBorder="1" applyAlignment="1">
      <alignment horizontal="left" vertical="center" shrinkToFit="1"/>
    </xf>
    <xf numFmtId="0" fontId="23" fillId="37" borderId="54" xfId="0" applyFont="1" applyFill="1" applyBorder="1" applyAlignment="1">
      <alignment horizontal="left" vertical="center" shrinkToFit="1"/>
    </xf>
    <xf numFmtId="0" fontId="23" fillId="37" borderId="52" xfId="0" applyFont="1" applyFill="1" applyBorder="1" applyAlignment="1">
      <alignment horizontal="left" vertical="center" shrinkToFit="1"/>
    </xf>
    <xf numFmtId="178" fontId="23" fillId="34" borderId="32" xfId="0" applyNumberFormat="1" applyFont="1" applyFill="1" applyBorder="1" applyAlignment="1" applyProtection="1">
      <alignment horizontal="left" vertical="center" shrinkToFit="1"/>
      <protection locked="0"/>
    </xf>
    <xf numFmtId="178" fontId="23" fillId="34" borderId="15" xfId="0" applyNumberFormat="1" applyFont="1" applyFill="1" applyBorder="1" applyAlignment="1" applyProtection="1">
      <alignment horizontal="left" vertical="center" shrinkToFit="1"/>
      <protection locked="0"/>
    </xf>
    <xf numFmtId="176" fontId="23" fillId="34" borderId="52" xfId="0" applyNumberFormat="1" applyFont="1" applyFill="1" applyBorder="1" applyAlignment="1" applyProtection="1">
      <alignment horizontal="right" vertical="center" shrinkToFit="1"/>
      <protection locked="0"/>
    </xf>
    <xf numFmtId="184" fontId="23" fillId="0" borderId="0" xfId="45" applyNumberFormat="1" applyFont="1" applyBorder="1">
      <alignment vertical="center"/>
    </xf>
    <xf numFmtId="187" fontId="23" fillId="34" borderId="15" xfId="45" applyNumberFormat="1" applyFont="1" applyFill="1" applyBorder="1" applyAlignment="1" applyProtection="1">
      <alignment horizontal="right" vertical="center" shrinkToFit="1"/>
      <protection locked="0"/>
    </xf>
    <xf numFmtId="0" fontId="23" fillId="0" borderId="0" xfId="0" applyFont="1" applyAlignment="1">
      <alignment horizontal="left" vertical="center"/>
    </xf>
    <xf numFmtId="0" fontId="32" fillId="0" borderId="0" xfId="0" applyFont="1" applyAlignment="1">
      <alignment horizontal="left" vertical="center"/>
    </xf>
    <xf numFmtId="38" fontId="23" fillId="37" borderId="10" xfId="0" applyNumberFormat="1" applyFont="1" applyFill="1" applyBorder="1" applyAlignment="1">
      <alignment horizontal="center" vertical="center"/>
    </xf>
    <xf numFmtId="187" fontId="23" fillId="37" borderId="49" xfId="45" applyNumberFormat="1" applyFont="1" applyFill="1" applyBorder="1" applyAlignment="1" applyProtection="1">
      <alignment horizontal="right" vertical="center" shrinkToFit="1"/>
    </xf>
    <xf numFmtId="187" fontId="23" fillId="37" borderId="15" xfId="45" applyNumberFormat="1" applyFont="1" applyFill="1" applyBorder="1" applyAlignment="1" applyProtection="1">
      <alignment horizontal="right" vertical="center" shrinkToFit="1"/>
    </xf>
    <xf numFmtId="180" fontId="23" fillId="37" borderId="65" xfId="0" applyNumberFormat="1" applyFont="1" applyFill="1" applyBorder="1" applyAlignment="1">
      <alignment horizontal="right" vertical="center" shrinkToFit="1"/>
    </xf>
    <xf numFmtId="188" fontId="23" fillId="37" borderId="30" xfId="0" applyNumberFormat="1" applyFont="1" applyFill="1" applyBorder="1" applyAlignment="1">
      <alignment horizontal="center" vertical="center" shrinkToFit="1"/>
    </xf>
    <xf numFmtId="180" fontId="23" fillId="37" borderId="66" xfId="0" applyNumberFormat="1" applyFont="1" applyFill="1" applyBorder="1" applyAlignment="1">
      <alignment horizontal="left" vertical="center" shrinkToFit="1"/>
    </xf>
    <xf numFmtId="187" fontId="23" fillId="37" borderId="54" xfId="45" applyNumberFormat="1" applyFont="1" applyFill="1" applyBorder="1" applyAlignment="1" applyProtection="1">
      <alignment horizontal="right" vertical="center" shrinkToFit="1"/>
    </xf>
    <xf numFmtId="180" fontId="23" fillId="37" borderId="30" xfId="0" applyNumberFormat="1" applyFont="1" applyFill="1" applyBorder="1" applyAlignment="1">
      <alignment horizontal="center" vertical="center" shrinkToFit="1"/>
    </xf>
    <xf numFmtId="185" fontId="23" fillId="37" borderId="10" xfId="0" applyNumberFormat="1" applyFont="1" applyFill="1" applyBorder="1" applyAlignment="1">
      <alignment horizontal="center" vertical="center"/>
    </xf>
    <xf numFmtId="0" fontId="23" fillId="37" borderId="65" xfId="0" applyFont="1" applyFill="1" applyBorder="1" applyAlignment="1">
      <alignment horizontal="right" vertical="center" shrinkToFit="1"/>
    </xf>
    <xf numFmtId="178" fontId="23" fillId="37" borderId="30" xfId="0" applyNumberFormat="1" applyFont="1" applyFill="1" applyBorder="1" applyAlignment="1">
      <alignment vertical="center" shrinkToFit="1"/>
    </xf>
    <xf numFmtId="0" fontId="23" fillId="37" borderId="66" xfId="0" applyFont="1" applyFill="1" applyBorder="1" applyAlignment="1">
      <alignment vertical="center" shrinkToFit="1"/>
    </xf>
    <xf numFmtId="0" fontId="20" fillId="0" borderId="0" xfId="0" applyFont="1" applyAlignment="1">
      <alignment horizontal="left" vertical="center"/>
    </xf>
    <xf numFmtId="0" fontId="20" fillId="0" borderId="0" xfId="0" applyFont="1">
      <alignment vertical="center"/>
    </xf>
    <xf numFmtId="0" fontId="20" fillId="0" borderId="0" xfId="0" applyFont="1" applyAlignment="1">
      <alignment horizontal="justify" vertical="center"/>
    </xf>
    <xf numFmtId="0" fontId="22" fillId="0" borderId="0" xfId="0" applyFont="1" applyAlignment="1">
      <alignment horizontal="center" vertical="center"/>
    </xf>
    <xf numFmtId="38" fontId="22" fillId="0" borderId="0" xfId="45" applyFont="1" applyProtection="1">
      <alignment vertical="center"/>
    </xf>
    <xf numFmtId="0" fontId="20" fillId="0" borderId="17" xfId="0" applyFont="1" applyBorder="1">
      <alignment vertical="center"/>
    </xf>
    <xf numFmtId="0" fontId="20" fillId="0" borderId="18" xfId="0" applyFont="1" applyBorder="1">
      <alignment vertical="center"/>
    </xf>
    <xf numFmtId="176" fontId="33" fillId="0" borderId="18" xfId="0" applyNumberFormat="1" applyFont="1" applyBorder="1" applyAlignment="1">
      <alignment vertical="center" shrinkToFit="1"/>
    </xf>
    <xf numFmtId="176" fontId="33" fillId="0" borderId="19" xfId="0" applyNumberFormat="1" applyFont="1" applyBorder="1" applyAlignment="1">
      <alignment vertical="center" shrinkToFit="1"/>
    </xf>
    <xf numFmtId="0" fontId="20" fillId="0" borderId="19" xfId="0" applyFont="1" applyBorder="1">
      <alignment vertical="center"/>
    </xf>
    <xf numFmtId="176" fontId="20" fillId="0" borderId="18" xfId="0" applyNumberFormat="1" applyFont="1" applyBorder="1">
      <alignment vertical="center"/>
    </xf>
    <xf numFmtId="0" fontId="20" fillId="0" borderId="32" xfId="0" applyFont="1" applyBorder="1" applyAlignment="1">
      <alignment vertical="center" shrinkToFit="1"/>
    </xf>
    <xf numFmtId="0" fontId="20" fillId="0" borderId="0" xfId="0" applyFont="1" applyAlignment="1">
      <alignment horizontal="left" vertical="top"/>
    </xf>
    <xf numFmtId="0" fontId="20" fillId="0" borderId="0" xfId="0" applyFont="1" applyAlignment="1">
      <alignment vertical="center" wrapText="1"/>
    </xf>
    <xf numFmtId="0" fontId="22" fillId="0" borderId="0" xfId="0" applyFont="1" applyAlignment="1">
      <alignment horizontal="right" vertical="center"/>
    </xf>
    <xf numFmtId="0" fontId="20" fillId="0" borderId="0" xfId="0" applyFont="1" applyAlignment="1">
      <alignment horizontal="left" vertical="distributed" wrapText="1"/>
    </xf>
    <xf numFmtId="181" fontId="23" fillId="37" borderId="15" xfId="0" applyNumberFormat="1" applyFont="1" applyFill="1" applyBorder="1" applyAlignment="1">
      <alignment vertical="center" shrinkToFit="1"/>
    </xf>
    <xf numFmtId="0" fontId="23" fillId="0" borderId="15" xfId="0" applyFont="1" applyBorder="1" applyAlignment="1">
      <alignment horizontal="center" vertical="center" shrinkToFit="1"/>
    </xf>
    <xf numFmtId="0" fontId="23" fillId="34" borderId="15" xfId="0" applyFont="1" applyFill="1" applyBorder="1" applyAlignment="1" applyProtection="1">
      <alignment vertical="center" shrinkToFit="1"/>
      <protection locked="0"/>
    </xf>
    <xf numFmtId="176" fontId="23" fillId="34" borderId="15" xfId="0" applyNumberFormat="1" applyFont="1" applyFill="1" applyBorder="1" applyAlignment="1" applyProtection="1">
      <alignment horizontal="center" vertical="center" shrinkToFit="1"/>
      <protection locked="0"/>
    </xf>
    <xf numFmtId="176" fontId="23" fillId="34" borderId="25" xfId="0" applyNumberFormat="1" applyFont="1" applyFill="1" applyBorder="1" applyAlignment="1" applyProtection="1">
      <alignment horizontal="center" vertical="center" shrinkToFit="1"/>
      <protection locked="0"/>
    </xf>
    <xf numFmtId="176" fontId="23" fillId="35" borderId="36" xfId="0" applyNumberFormat="1" applyFont="1" applyFill="1" applyBorder="1" applyAlignment="1">
      <alignment horizontal="center" vertical="center" shrinkToFit="1"/>
    </xf>
    <xf numFmtId="0" fontId="23" fillId="34" borderId="19" xfId="0" applyFont="1" applyFill="1" applyBorder="1" applyAlignment="1" applyProtection="1">
      <alignment horizontal="center" vertical="center" shrinkToFit="1"/>
      <protection locked="0"/>
    </xf>
    <xf numFmtId="0" fontId="23" fillId="34" borderId="31" xfId="0" applyFont="1" applyFill="1" applyBorder="1" applyAlignment="1" applyProtection="1">
      <alignment vertical="center" shrinkToFit="1"/>
      <protection locked="0"/>
    </xf>
    <xf numFmtId="176" fontId="23" fillId="34" borderId="31" xfId="0" applyNumberFormat="1" applyFont="1" applyFill="1" applyBorder="1" applyAlignment="1" applyProtection="1">
      <alignment horizontal="center" vertical="center" shrinkToFit="1"/>
      <protection locked="0"/>
    </xf>
    <xf numFmtId="176" fontId="23" fillId="34" borderId="0" xfId="0" applyNumberFormat="1" applyFont="1" applyFill="1" applyAlignment="1" applyProtection="1">
      <alignment horizontal="center" vertical="center" shrinkToFit="1"/>
      <protection locked="0"/>
    </xf>
    <xf numFmtId="0" fontId="23" fillId="34" borderId="22" xfId="0" applyFont="1" applyFill="1" applyBorder="1" applyAlignment="1" applyProtection="1">
      <alignment horizontal="center" vertical="center" shrinkToFit="1"/>
      <protection locked="0"/>
    </xf>
    <xf numFmtId="0" fontId="23" fillId="36" borderId="38" xfId="0" applyFont="1" applyFill="1" applyBorder="1" applyAlignment="1">
      <alignment vertical="center" shrinkToFit="1"/>
    </xf>
    <xf numFmtId="176" fontId="23" fillId="36" borderId="38" xfId="0" applyNumberFormat="1" applyFont="1" applyFill="1" applyBorder="1" applyAlignment="1">
      <alignment horizontal="center" vertical="center" shrinkToFit="1"/>
    </xf>
    <xf numFmtId="176" fontId="23" fillId="36" borderId="28" xfId="0" applyNumberFormat="1" applyFont="1" applyFill="1" applyBorder="1" applyAlignment="1">
      <alignment horizontal="center" vertical="center" shrinkToFit="1"/>
    </xf>
    <xf numFmtId="0" fontId="23" fillId="36" borderId="37" xfId="0" applyFont="1" applyFill="1" applyBorder="1" applyAlignment="1">
      <alignment horizontal="center" vertical="center" shrinkToFit="1"/>
    </xf>
    <xf numFmtId="0" fontId="23" fillId="36" borderId="39" xfId="0" applyFont="1" applyFill="1" applyBorder="1" applyAlignment="1">
      <alignment vertical="center" shrinkToFit="1"/>
    </xf>
    <xf numFmtId="0" fontId="23" fillId="34" borderId="32" xfId="0" applyFont="1" applyFill="1" applyBorder="1" applyAlignment="1" applyProtection="1">
      <alignment vertical="center" shrinkToFit="1"/>
      <protection locked="0"/>
    </xf>
    <xf numFmtId="0" fontId="0" fillId="40" borderId="0" xfId="0" applyFill="1">
      <alignment vertical="center"/>
    </xf>
    <xf numFmtId="38" fontId="0" fillId="0" borderId="0" xfId="45" applyFont="1" applyAlignment="1">
      <alignment vertical="center" wrapText="1"/>
    </xf>
    <xf numFmtId="0" fontId="0" fillId="0" borderId="0" xfId="0" applyAlignment="1" applyProtection="1">
      <alignment horizontal="center" vertical="center"/>
      <protection locked="0"/>
    </xf>
    <xf numFmtId="38" fontId="0" fillId="0" borderId="0" xfId="45" applyFont="1" applyAlignment="1" applyProtection="1">
      <alignment horizontal="center" vertical="center"/>
      <protection locked="0"/>
    </xf>
    <xf numFmtId="189" fontId="0" fillId="39" borderId="75" xfId="0" applyNumberFormat="1" applyFill="1" applyBorder="1" applyAlignment="1">
      <alignment horizontal="right" vertical="center"/>
    </xf>
    <xf numFmtId="0" fontId="0" fillId="0" borderId="76" xfId="0" applyBorder="1">
      <alignment vertical="center"/>
    </xf>
    <xf numFmtId="38" fontId="0" fillId="0" borderId="0" xfId="0" applyNumberFormat="1">
      <alignment vertical="center"/>
    </xf>
    <xf numFmtId="179" fontId="17" fillId="0" borderId="0" xfId="0" applyNumberFormat="1" applyFont="1">
      <alignment vertical="center"/>
    </xf>
    <xf numFmtId="0" fontId="0" fillId="0" borderId="0" xfId="0" applyBorder="1">
      <alignment vertical="center"/>
    </xf>
    <xf numFmtId="0" fontId="35" fillId="0" borderId="0" xfId="0" applyFont="1">
      <alignment vertical="center"/>
    </xf>
    <xf numFmtId="0" fontId="36" fillId="0" borderId="0" xfId="0" applyFont="1" applyAlignment="1">
      <alignment horizontal="center" vertical="center"/>
    </xf>
    <xf numFmtId="190" fontId="23" fillId="34" borderId="52" xfId="0" applyNumberFormat="1" applyFont="1" applyFill="1" applyBorder="1" applyAlignment="1" applyProtection="1">
      <alignment horizontal="left" vertical="center" shrinkToFit="1"/>
      <protection locked="0"/>
    </xf>
    <xf numFmtId="191" fontId="23" fillId="37" borderId="49" xfId="0" applyNumberFormat="1" applyFont="1" applyFill="1" applyBorder="1" applyAlignment="1">
      <alignment horizontal="right" vertical="center" shrinkToFit="1"/>
    </xf>
    <xf numFmtId="191" fontId="23" fillId="37" borderId="52" xfId="0" applyNumberFormat="1" applyFont="1" applyFill="1" applyBorder="1" applyAlignment="1">
      <alignment horizontal="right" vertical="center" shrinkToFit="1"/>
    </xf>
    <xf numFmtId="192" fontId="23" fillId="34" borderId="54" xfId="0" applyNumberFormat="1" applyFont="1" applyFill="1" applyBorder="1" applyAlignment="1" applyProtection="1">
      <alignment horizontal="left" vertical="center" shrinkToFit="1"/>
      <protection locked="0"/>
    </xf>
    <xf numFmtId="0" fontId="22" fillId="0" borderId="0" xfId="0" applyFont="1" applyProtection="1">
      <alignment vertical="center"/>
    </xf>
    <xf numFmtId="0" fontId="38" fillId="0" borderId="0" xfId="0" applyFont="1" applyAlignment="1" applyProtection="1">
      <alignment vertical="distributed" wrapText="1"/>
      <protection locked="0"/>
    </xf>
    <xf numFmtId="0" fontId="37" fillId="0" borderId="0" xfId="0" applyFont="1" applyProtection="1">
      <alignment vertical="center"/>
      <protection locked="0"/>
    </xf>
    <xf numFmtId="0" fontId="37" fillId="0" borderId="0" xfId="0" applyFont="1" applyAlignment="1" applyProtection="1">
      <alignment horizontal="right" vertical="center" shrinkToFit="1"/>
      <protection locked="0"/>
    </xf>
    <xf numFmtId="0" fontId="41" fillId="0" borderId="17" xfId="0" applyFont="1" applyBorder="1" applyAlignment="1" applyProtection="1">
      <alignment horizontal="center" vertical="center" shrinkToFit="1"/>
      <protection locked="0"/>
    </xf>
    <xf numFmtId="0" fontId="41" fillId="0" borderId="68" xfId="0" applyFont="1" applyBorder="1" applyAlignment="1" applyProtection="1">
      <alignment horizontal="center" vertical="center" shrinkToFit="1"/>
      <protection locked="0"/>
    </xf>
    <xf numFmtId="0" fontId="41" fillId="0" borderId="67" xfId="0" applyFont="1" applyBorder="1" applyAlignment="1" applyProtection="1">
      <alignment horizontal="center" vertical="center" shrinkToFit="1"/>
      <protection locked="0"/>
    </xf>
    <xf numFmtId="0" fontId="41" fillId="0" borderId="77" xfId="0" applyFont="1" applyBorder="1" applyAlignment="1" applyProtection="1">
      <alignment horizontal="center" vertical="center" shrinkToFit="1"/>
      <protection locked="0"/>
    </xf>
    <xf numFmtId="0" fontId="35" fillId="34" borderId="15" xfId="0" applyFont="1" applyFill="1" applyBorder="1" applyAlignment="1" applyProtection="1">
      <alignment horizontal="center" vertical="center"/>
      <protection locked="0"/>
    </xf>
    <xf numFmtId="0" fontId="42" fillId="0" borderId="15" xfId="0" applyFont="1" applyBorder="1" applyAlignment="1">
      <alignment vertical="center" shrinkToFit="1"/>
    </xf>
    <xf numFmtId="0" fontId="35" fillId="34" borderId="49" xfId="0" applyFont="1" applyFill="1" applyBorder="1" applyAlignment="1" applyProtection="1">
      <alignment horizontal="left" vertical="center" shrinkToFit="1"/>
      <protection locked="0"/>
    </xf>
    <xf numFmtId="176" fontId="35" fillId="34" borderId="49" xfId="0" applyNumberFormat="1" applyFont="1" applyFill="1" applyBorder="1" applyAlignment="1" applyProtection="1">
      <alignment horizontal="left" vertical="center" shrinkToFit="1"/>
      <protection locked="0"/>
    </xf>
    <xf numFmtId="176" fontId="35" fillId="34" borderId="49" xfId="0" applyNumberFormat="1" applyFont="1" applyFill="1" applyBorder="1" applyAlignment="1" applyProtection="1">
      <alignment horizontal="right" vertical="center" shrinkToFit="1"/>
      <protection locked="0"/>
    </xf>
    <xf numFmtId="181" fontId="35" fillId="34" borderId="49" xfId="0" applyNumberFormat="1" applyFont="1" applyFill="1" applyBorder="1" applyAlignment="1" applyProtection="1">
      <alignment horizontal="left" vertical="center" shrinkToFit="1"/>
      <protection locked="0"/>
    </xf>
    <xf numFmtId="0" fontId="35" fillId="34" borderId="15" xfId="0" applyFont="1" applyFill="1" applyBorder="1" applyAlignment="1" applyProtection="1">
      <alignment horizontal="left" vertical="center" shrinkToFit="1"/>
      <protection locked="0"/>
    </xf>
    <xf numFmtId="181" fontId="35" fillId="34" borderId="15" xfId="0" applyNumberFormat="1" applyFont="1" applyFill="1" applyBorder="1" applyAlignment="1" applyProtection="1">
      <alignment horizontal="left" vertical="center" shrinkToFit="1"/>
      <protection locked="0"/>
    </xf>
    <xf numFmtId="176" fontId="35" fillId="34" borderId="15" xfId="0" applyNumberFormat="1" applyFont="1" applyFill="1" applyBorder="1" applyAlignment="1" applyProtection="1">
      <alignment horizontal="right" vertical="center" shrinkToFit="1"/>
      <protection locked="0"/>
    </xf>
    <xf numFmtId="0" fontId="35" fillId="34" borderId="32" xfId="0" applyFont="1" applyFill="1" applyBorder="1" applyAlignment="1" applyProtection="1">
      <alignment horizontal="left" vertical="center" shrinkToFit="1"/>
      <protection locked="0"/>
    </xf>
    <xf numFmtId="176" fontId="35" fillId="34" borderId="32" xfId="0" applyNumberFormat="1" applyFont="1" applyFill="1" applyBorder="1" applyAlignment="1" applyProtection="1">
      <alignment horizontal="left" vertical="center" shrinkToFit="1"/>
      <protection locked="0"/>
    </xf>
    <xf numFmtId="176" fontId="35" fillId="34" borderId="32" xfId="0" applyNumberFormat="1" applyFont="1" applyFill="1" applyBorder="1" applyAlignment="1" applyProtection="1">
      <alignment horizontal="right" vertical="center" shrinkToFit="1"/>
      <protection locked="0"/>
    </xf>
    <xf numFmtId="176" fontId="35" fillId="34" borderId="15" xfId="0" applyNumberFormat="1" applyFont="1" applyFill="1" applyBorder="1" applyAlignment="1" applyProtection="1">
      <alignment horizontal="left" vertical="center" shrinkToFit="1"/>
      <protection locked="0"/>
    </xf>
    <xf numFmtId="190" fontId="35" fillId="34" borderId="49" xfId="0" applyNumberFormat="1" applyFont="1" applyFill="1" applyBorder="1" applyAlignment="1" applyProtection="1">
      <alignment horizontal="left" vertical="center" shrinkToFit="1"/>
      <protection locked="0"/>
    </xf>
    <xf numFmtId="0" fontId="35" fillId="34" borderId="15" xfId="0" applyFont="1" applyFill="1" applyBorder="1" applyAlignment="1" applyProtection="1">
      <alignment vertical="center" shrinkToFit="1"/>
      <protection locked="0"/>
    </xf>
    <xf numFmtId="176" fontId="35" fillId="34" borderId="15" xfId="0" applyNumberFormat="1" applyFont="1" applyFill="1" applyBorder="1" applyAlignment="1" applyProtection="1">
      <alignment horizontal="center" vertical="center" shrinkToFit="1"/>
      <protection locked="0"/>
    </xf>
    <xf numFmtId="176" fontId="35" fillId="34" borderId="25" xfId="0" applyNumberFormat="1" applyFont="1" applyFill="1" applyBorder="1" applyAlignment="1" applyProtection="1">
      <alignment horizontal="center" vertical="center" shrinkToFit="1"/>
      <protection locked="0"/>
    </xf>
    <xf numFmtId="0" fontId="35" fillId="34" borderId="32" xfId="0" applyFont="1" applyFill="1" applyBorder="1" applyAlignment="1" applyProtection="1">
      <alignment vertical="center" shrinkToFit="1"/>
      <protection locked="0"/>
    </xf>
    <xf numFmtId="176" fontId="35" fillId="34" borderId="32" xfId="0" applyNumberFormat="1" applyFont="1" applyFill="1" applyBorder="1" applyAlignment="1" applyProtection="1">
      <alignment horizontal="center" vertical="center" shrinkToFit="1"/>
      <protection locked="0"/>
    </xf>
    <xf numFmtId="0" fontId="35" fillId="34" borderId="26" xfId="0" applyFont="1" applyFill="1" applyBorder="1" applyAlignment="1" applyProtection="1">
      <alignment horizontal="center" vertical="center" shrinkToFit="1"/>
      <protection locked="0"/>
    </xf>
    <xf numFmtId="0" fontId="35" fillId="34" borderId="19" xfId="0" applyFont="1" applyFill="1" applyBorder="1" applyAlignment="1" applyProtection="1">
      <alignment horizontal="center" vertical="center" shrinkToFit="1"/>
      <protection locked="0"/>
    </xf>
    <xf numFmtId="176" fontId="35" fillId="35" borderId="36" xfId="0" applyNumberFormat="1" applyFont="1" applyFill="1" applyBorder="1" applyAlignment="1">
      <alignment horizontal="center" vertical="center" shrinkToFit="1"/>
    </xf>
    <xf numFmtId="176" fontId="35" fillId="35" borderId="10" xfId="0" applyNumberFormat="1" applyFont="1" applyFill="1" applyBorder="1" applyAlignment="1">
      <alignment horizontal="center" vertical="center" shrinkToFit="1"/>
    </xf>
    <xf numFmtId="176" fontId="35" fillId="35" borderId="14" xfId="0" applyNumberFormat="1" applyFont="1" applyFill="1" applyBorder="1" applyAlignment="1">
      <alignment horizontal="center" vertical="center" shrinkToFit="1"/>
    </xf>
    <xf numFmtId="180" fontId="43" fillId="35" borderId="10" xfId="0" applyNumberFormat="1" applyFont="1" applyFill="1" applyBorder="1" applyAlignment="1">
      <alignment vertical="center" shrinkToFit="1"/>
    </xf>
    <xf numFmtId="180" fontId="43" fillId="0" borderId="0" xfId="0" applyNumberFormat="1" applyFont="1" applyAlignment="1">
      <alignment vertical="center" shrinkToFit="1"/>
    </xf>
    <xf numFmtId="180" fontId="43" fillId="35" borderId="10" xfId="0" applyNumberFormat="1" applyFont="1" applyFill="1" applyBorder="1" applyAlignment="1">
      <alignment horizontal="right" vertical="center" shrinkToFit="1"/>
    </xf>
    <xf numFmtId="180" fontId="43" fillId="35" borderId="12" xfId="0" applyNumberFormat="1" applyFont="1" applyFill="1" applyBorder="1" applyAlignment="1">
      <alignment vertical="center" shrinkToFit="1"/>
    </xf>
    <xf numFmtId="180" fontId="35" fillId="0" borderId="0" xfId="0" applyNumberFormat="1" applyFont="1" applyAlignment="1">
      <alignment vertical="center" shrinkToFit="1"/>
    </xf>
    <xf numFmtId="176" fontId="43" fillId="35" borderId="10" xfId="0" applyNumberFormat="1" applyFont="1" applyFill="1" applyBorder="1">
      <alignment vertical="center"/>
    </xf>
    <xf numFmtId="176" fontId="43" fillId="35" borderId="10" xfId="0" applyNumberFormat="1" applyFont="1" applyFill="1" applyBorder="1" applyAlignment="1">
      <alignment horizontal="right" vertical="center"/>
    </xf>
    <xf numFmtId="176" fontId="43" fillId="35" borderId="12" xfId="0" applyNumberFormat="1" applyFont="1" applyFill="1" applyBorder="1" applyAlignment="1">
      <alignment horizontal="right" vertical="center"/>
    </xf>
    <xf numFmtId="183" fontId="43" fillId="35" borderId="10" xfId="0" applyNumberFormat="1" applyFont="1" applyFill="1" applyBorder="1">
      <alignment vertical="center"/>
    </xf>
    <xf numFmtId="0" fontId="20" fillId="0" borderId="0" xfId="0" applyFont="1" applyAlignment="1">
      <alignment horizontal="right" vertical="center"/>
    </xf>
    <xf numFmtId="0" fontId="37" fillId="0" borderId="0" xfId="0" applyFont="1" applyAlignment="1" applyProtection="1">
      <alignment horizontal="left" vertical="center" shrinkToFit="1"/>
      <protection locked="0"/>
    </xf>
    <xf numFmtId="0" fontId="20" fillId="0" borderId="0" xfId="0" applyFont="1" applyAlignment="1">
      <alignment horizontal="left" vertical="distributed" wrapText="1"/>
    </xf>
    <xf numFmtId="0" fontId="20" fillId="0" borderId="20" xfId="0" applyFont="1" applyBorder="1" applyAlignment="1">
      <alignment horizontal="left" vertical="center"/>
    </xf>
    <xf numFmtId="0" fontId="20" fillId="0" borderId="18" xfId="0" applyFont="1" applyBorder="1" applyAlignment="1">
      <alignment horizontal="right" vertical="center"/>
    </xf>
    <xf numFmtId="177" fontId="38" fillId="0" borderId="18" xfId="0" applyNumberFormat="1" applyFont="1" applyBorder="1" applyAlignment="1" applyProtection="1">
      <alignment horizontal="center" vertical="center" shrinkToFit="1"/>
      <protection locked="0"/>
    </xf>
    <xf numFmtId="0" fontId="37" fillId="0" borderId="0" xfId="0" applyFont="1" applyAlignment="1" applyProtection="1">
      <alignment vertical="center" shrinkToFit="1"/>
      <protection locked="0"/>
    </xf>
    <xf numFmtId="0" fontId="20" fillId="0" borderId="0" xfId="0" applyFont="1" applyAlignment="1">
      <alignment horizontal="center" vertical="center"/>
    </xf>
    <xf numFmtId="0" fontId="20" fillId="0" borderId="0" xfId="0" applyFont="1" applyAlignment="1">
      <alignment horizontal="left" vertical="top"/>
    </xf>
    <xf numFmtId="0" fontId="20" fillId="0" borderId="25" xfId="0" applyFont="1" applyBorder="1" applyAlignment="1">
      <alignment horizontal="left" vertical="top" wrapText="1"/>
    </xf>
    <xf numFmtId="0" fontId="20" fillId="0" borderId="0" xfId="0" applyFont="1" applyAlignment="1">
      <alignment horizontal="right" vertical="distributed" wrapText="1"/>
    </xf>
    <xf numFmtId="0" fontId="20" fillId="0" borderId="0" xfId="0" applyFont="1" applyAlignment="1">
      <alignment horizontal="left"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17" xfId="0" applyFont="1" applyBorder="1" applyAlignment="1">
      <alignment horizontal="right" vertical="center"/>
    </xf>
    <xf numFmtId="0" fontId="20" fillId="0" borderId="18" xfId="0" applyFont="1" applyBorder="1" applyAlignment="1">
      <alignment horizontal="left" vertical="center"/>
    </xf>
    <xf numFmtId="0" fontId="20" fillId="0" borderId="19" xfId="0" applyFont="1" applyBorder="1" applyAlignment="1">
      <alignment horizontal="left" vertical="center"/>
    </xf>
    <xf numFmtId="176" fontId="20" fillId="35" borderId="18" xfId="0" applyNumberFormat="1" applyFont="1" applyFill="1" applyBorder="1" applyAlignment="1">
      <alignment horizontal="center" vertical="center"/>
    </xf>
    <xf numFmtId="0" fontId="22" fillId="0" borderId="0" xfId="0" applyFont="1" applyAlignment="1">
      <alignment horizontal="right" vertical="center"/>
    </xf>
    <xf numFmtId="0" fontId="37" fillId="0" borderId="0" xfId="0" applyFont="1" applyAlignment="1" applyProtection="1">
      <alignment horizontal="center" vertical="center" shrinkToFit="1"/>
      <protection locked="0"/>
    </xf>
    <xf numFmtId="0" fontId="37" fillId="0" borderId="0" xfId="0" applyFont="1" applyAlignment="1" applyProtection="1">
      <alignment horizontal="center" vertical="center"/>
      <protection locked="0"/>
    </xf>
    <xf numFmtId="0" fontId="20" fillId="0" borderId="15" xfId="0" applyFont="1" applyBorder="1" applyAlignment="1">
      <alignment horizontal="center" vertical="center" wrapText="1"/>
    </xf>
    <xf numFmtId="0" fontId="20" fillId="0" borderId="15" xfId="0" applyFont="1" applyBorder="1" applyAlignment="1">
      <alignment horizontal="center" vertical="center" shrinkToFit="1"/>
    </xf>
    <xf numFmtId="0" fontId="22" fillId="0" borderId="15" xfId="0" applyFont="1" applyBorder="1" applyAlignment="1">
      <alignment horizontal="center" vertical="center" shrinkToFit="1"/>
    </xf>
    <xf numFmtId="0" fontId="22" fillId="0" borderId="17" xfId="0" applyFont="1" applyBorder="1" applyAlignment="1">
      <alignment horizontal="center" vertical="center" shrinkToFit="1"/>
    </xf>
    <xf numFmtId="0" fontId="22" fillId="0" borderId="18" xfId="0" applyFont="1" applyBorder="1" applyAlignment="1">
      <alignment horizontal="center" vertical="center" shrinkToFit="1"/>
    </xf>
    <xf numFmtId="0" fontId="22" fillId="0" borderId="19" xfId="0" applyFont="1" applyBorder="1" applyAlignment="1">
      <alignment horizontal="center" vertical="center" shrinkToFit="1"/>
    </xf>
    <xf numFmtId="0" fontId="20" fillId="0" borderId="17" xfId="0" applyFont="1" applyBorder="1" applyAlignment="1">
      <alignment horizontal="center" vertical="center" shrinkToFit="1"/>
    </xf>
    <xf numFmtId="0" fontId="20" fillId="0" borderId="18" xfId="0" applyFont="1" applyBorder="1" applyAlignment="1">
      <alignment horizontal="center" vertical="center" shrinkToFit="1"/>
    </xf>
    <xf numFmtId="0" fontId="20" fillId="0" borderId="19" xfId="0" applyFont="1" applyBorder="1" applyAlignment="1">
      <alignment horizontal="center" vertical="center" shrinkToFit="1"/>
    </xf>
    <xf numFmtId="0" fontId="39" fillId="0" borderId="15" xfId="0" applyFont="1" applyBorder="1" applyAlignment="1" applyProtection="1">
      <alignment horizontal="center" vertical="center" wrapText="1"/>
      <protection locked="0"/>
    </xf>
    <xf numFmtId="176" fontId="33" fillId="0" borderId="17" xfId="0" applyNumberFormat="1" applyFont="1" applyBorder="1" applyAlignment="1">
      <alignment horizontal="left" vertical="center" shrinkToFit="1"/>
    </xf>
    <xf numFmtId="176" fontId="33" fillId="0" borderId="18" xfId="0" applyNumberFormat="1" applyFont="1" applyBorder="1" applyAlignment="1">
      <alignment horizontal="left" vertical="center" shrinkToFit="1"/>
    </xf>
    <xf numFmtId="176" fontId="33" fillId="0" borderId="19" xfId="0" applyNumberFormat="1" applyFont="1" applyBorder="1" applyAlignment="1">
      <alignment horizontal="left" vertical="center" shrinkToFit="1"/>
    </xf>
    <xf numFmtId="0" fontId="20" fillId="0" borderId="21" xfId="0" applyFont="1" applyBorder="1" applyAlignment="1">
      <alignment horizontal="center" vertical="center" shrinkToFit="1"/>
    </xf>
    <xf numFmtId="0" fontId="20" fillId="0" borderId="17" xfId="0" applyFont="1" applyBorder="1" applyAlignment="1">
      <alignment horizontal="left" vertical="center"/>
    </xf>
    <xf numFmtId="0" fontId="38" fillId="0" borderId="17" xfId="0" applyFont="1" applyBorder="1" applyAlignment="1" applyProtection="1">
      <alignment horizontal="center" vertical="center"/>
      <protection locked="0"/>
    </xf>
    <xf numFmtId="0" fontId="38" fillId="0" borderId="18"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176" fontId="20" fillId="35" borderId="18" xfId="0" applyNumberFormat="1" applyFont="1" applyFill="1" applyBorder="1" applyAlignment="1">
      <alignment horizontal="center" vertical="center" shrinkToFit="1"/>
    </xf>
    <xf numFmtId="176" fontId="38" fillId="0" borderId="18" xfId="0" applyNumberFormat="1" applyFont="1" applyBorder="1" applyAlignment="1" applyProtection="1">
      <alignment horizontal="center" vertical="center" shrinkToFit="1"/>
      <protection locked="0"/>
    </xf>
    <xf numFmtId="186" fontId="22" fillId="35" borderId="15" xfId="0" applyNumberFormat="1" applyFont="1" applyFill="1" applyBorder="1" applyAlignment="1">
      <alignment horizontal="center" vertical="center" shrinkToFit="1"/>
    </xf>
    <xf numFmtId="186" fontId="22" fillId="35" borderId="20" xfId="0" applyNumberFormat="1" applyFont="1" applyFill="1" applyBorder="1" applyAlignment="1">
      <alignment horizontal="center" vertical="center" shrinkToFit="1"/>
    </xf>
    <xf numFmtId="186" fontId="22" fillId="35" borderId="0" xfId="0" applyNumberFormat="1" applyFont="1" applyFill="1" applyAlignment="1">
      <alignment horizontal="center" vertical="center" shrinkToFit="1"/>
    </xf>
    <xf numFmtId="186" fontId="22" fillId="35" borderId="25" xfId="0" applyNumberFormat="1" applyFont="1" applyFill="1" applyBorder="1" applyAlignment="1">
      <alignment horizontal="center" vertical="center" shrinkToFit="1"/>
    </xf>
    <xf numFmtId="0" fontId="22" fillId="0" borderId="22" xfId="0" applyFont="1" applyBorder="1" applyAlignment="1">
      <alignment horizontal="left" vertical="center" shrinkToFit="1"/>
    </xf>
    <xf numFmtId="0" fontId="22" fillId="0" borderId="23" xfId="0" applyFont="1" applyBorder="1" applyAlignment="1">
      <alignment horizontal="left" vertical="center" shrinkToFit="1"/>
    </xf>
    <xf numFmtId="0" fontId="22" fillId="0" borderId="26" xfId="0" applyFont="1" applyBorder="1" applyAlignment="1">
      <alignment horizontal="left" vertical="center" shrinkToFit="1"/>
    </xf>
    <xf numFmtId="0" fontId="22" fillId="0" borderId="20" xfId="0" applyFont="1" applyBorder="1" applyAlignment="1">
      <alignment horizontal="center" vertical="center" shrinkToFit="1"/>
    </xf>
    <xf numFmtId="0" fontId="39" fillId="0" borderId="15" xfId="0" applyFont="1" applyBorder="1" applyAlignment="1" applyProtection="1">
      <alignment horizontal="center" vertical="center" shrinkToFit="1"/>
      <protection locked="0"/>
    </xf>
    <xf numFmtId="187" fontId="22" fillId="35" borderId="21" xfId="0" applyNumberFormat="1" applyFont="1" applyFill="1" applyBorder="1" applyAlignment="1">
      <alignment horizontal="center" vertical="center" shrinkToFit="1"/>
    </xf>
    <xf numFmtId="187" fontId="22" fillId="35" borderId="20" xfId="0" applyNumberFormat="1" applyFont="1" applyFill="1" applyBorder="1" applyAlignment="1">
      <alignment horizontal="center" vertical="center" shrinkToFit="1"/>
    </xf>
    <xf numFmtId="0" fontId="20" fillId="38" borderId="21" xfId="0" applyFont="1" applyFill="1" applyBorder="1" applyAlignment="1">
      <alignment horizontal="left" vertical="center" wrapText="1" shrinkToFit="1"/>
    </xf>
    <xf numFmtId="0" fontId="20" fillId="38" borderId="20" xfId="0" applyFont="1" applyFill="1" applyBorder="1" applyAlignment="1">
      <alignment horizontal="left" vertical="center" wrapText="1" shrinkToFit="1"/>
    </xf>
    <xf numFmtId="0" fontId="20" fillId="38" borderId="22" xfId="0" applyFont="1" applyFill="1" applyBorder="1" applyAlignment="1">
      <alignment horizontal="left" vertical="center" wrapText="1" shrinkToFit="1"/>
    </xf>
    <xf numFmtId="0" fontId="20" fillId="38" borderId="16" xfId="0" applyFont="1" applyFill="1" applyBorder="1" applyAlignment="1">
      <alignment horizontal="left" vertical="center" wrapText="1" shrinkToFit="1"/>
    </xf>
    <xf numFmtId="0" fontId="20" fillId="38" borderId="0" xfId="0" applyFont="1" applyFill="1" applyAlignment="1">
      <alignment horizontal="left" vertical="center" wrapText="1" shrinkToFit="1"/>
    </xf>
    <xf numFmtId="0" fontId="20" fillId="38" borderId="23" xfId="0" applyFont="1" applyFill="1" applyBorder="1" applyAlignment="1">
      <alignment horizontal="left" vertical="center" wrapText="1" shrinkToFit="1"/>
    </xf>
    <xf numFmtId="0" fontId="22" fillId="0" borderId="0" xfId="0" applyFont="1" applyAlignment="1">
      <alignment horizontal="left" vertical="distributed" wrapText="1"/>
    </xf>
    <xf numFmtId="0" fontId="22" fillId="0" borderId="21"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25" xfId="0" applyFont="1" applyBorder="1" applyAlignment="1">
      <alignment horizontal="center" vertical="center" shrinkToFit="1"/>
    </xf>
    <xf numFmtId="187" fontId="22" fillId="35" borderId="20" xfId="0" applyNumberFormat="1" applyFont="1" applyFill="1" applyBorder="1" applyAlignment="1">
      <alignment horizontal="center" vertical="center"/>
    </xf>
    <xf numFmtId="187" fontId="22" fillId="35" borderId="25" xfId="0" applyNumberFormat="1" applyFont="1" applyFill="1" applyBorder="1" applyAlignment="1">
      <alignment horizontal="center" vertical="center"/>
    </xf>
    <xf numFmtId="0" fontId="22" fillId="0" borderId="22" xfId="0" applyFont="1" applyBorder="1" applyAlignment="1">
      <alignment horizontal="center" vertical="center" shrinkToFit="1"/>
    </xf>
    <xf numFmtId="0" fontId="22" fillId="0" borderId="26" xfId="0" applyFont="1" applyBorder="1" applyAlignment="1">
      <alignment horizontal="center" vertical="center" shrinkToFit="1"/>
    </xf>
    <xf numFmtId="187" fontId="22" fillId="35" borderId="17" xfId="0" applyNumberFormat="1" applyFont="1" applyFill="1" applyBorder="1" applyAlignment="1">
      <alignment horizontal="center" vertical="center" shrinkToFit="1"/>
    </xf>
    <xf numFmtId="187" fontId="22" fillId="35" borderId="18" xfId="0" applyNumberFormat="1" applyFont="1" applyFill="1" applyBorder="1" applyAlignment="1">
      <alignment horizontal="center" vertical="center" shrinkToFit="1"/>
    </xf>
    <xf numFmtId="0" fontId="20" fillId="0" borderId="21" xfId="0" applyFont="1" applyBorder="1" applyAlignment="1">
      <alignment horizontal="left" vertical="center" shrinkToFit="1"/>
    </xf>
    <xf numFmtId="0" fontId="20" fillId="0" borderId="20" xfId="0" applyFont="1" applyBorder="1" applyAlignment="1">
      <alignment horizontal="left" vertical="center" shrinkToFit="1"/>
    </xf>
    <xf numFmtId="0" fontId="20" fillId="0" borderId="22" xfId="0" applyFont="1" applyBorder="1" applyAlignment="1">
      <alignment horizontal="left" vertical="center" shrinkToFit="1"/>
    </xf>
    <xf numFmtId="0" fontId="20" fillId="0" borderId="24" xfId="0" applyFont="1" applyBorder="1" applyAlignment="1">
      <alignment horizontal="left" vertical="center" shrinkToFit="1"/>
    </xf>
    <xf numFmtId="0" fontId="20" fillId="0" borderId="25" xfId="0" applyFont="1" applyBorder="1" applyAlignment="1">
      <alignment horizontal="left" vertical="center" shrinkToFit="1"/>
    </xf>
    <xf numFmtId="0" fontId="20" fillId="0" borderId="26" xfId="0" applyFont="1" applyBorder="1" applyAlignment="1">
      <alignment horizontal="left" vertical="center" shrinkToFit="1"/>
    </xf>
    <xf numFmtId="0" fontId="22" fillId="0" borderId="16" xfId="0" applyFont="1" applyBorder="1" applyAlignment="1">
      <alignment horizontal="center" vertical="center" shrinkToFit="1"/>
    </xf>
    <xf numFmtId="0" fontId="22" fillId="0" borderId="0" xfId="0" applyFont="1" applyAlignment="1">
      <alignment horizontal="center" vertical="center" shrinkToFit="1"/>
    </xf>
    <xf numFmtId="0" fontId="20" fillId="0" borderId="20" xfId="0" applyFont="1" applyBorder="1" applyAlignment="1">
      <alignment horizontal="left" vertical="center" wrapText="1"/>
    </xf>
    <xf numFmtId="0" fontId="20" fillId="0" borderId="25" xfId="0" applyFont="1" applyBorder="1" applyAlignment="1">
      <alignment horizontal="left" vertical="center" wrapText="1"/>
    </xf>
    <xf numFmtId="0" fontId="20" fillId="0" borderId="17"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180" fontId="22" fillId="35" borderId="17" xfId="0" applyNumberFormat="1" applyFont="1" applyFill="1" applyBorder="1" applyAlignment="1">
      <alignment horizontal="right" vertical="center" shrinkToFit="1"/>
    </xf>
    <xf numFmtId="180" fontId="22" fillId="35" borderId="18" xfId="0" applyNumberFormat="1" applyFont="1" applyFill="1" applyBorder="1" applyAlignment="1">
      <alignment horizontal="right" vertical="center" shrinkToFit="1"/>
    </xf>
    <xf numFmtId="180" fontId="22" fillId="35" borderId="19" xfId="0" applyNumberFormat="1" applyFont="1" applyFill="1" applyBorder="1" applyAlignment="1">
      <alignment horizontal="right" vertical="center" shrinkToFi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0" fillId="0" borderId="15" xfId="0" applyFont="1" applyBorder="1" applyAlignment="1">
      <alignment horizontal="left" vertical="center" wrapText="1"/>
    </xf>
    <xf numFmtId="0" fontId="20" fillId="0" borderId="21" xfId="0" applyFont="1" applyBorder="1" applyAlignment="1">
      <alignment horizontal="left" vertical="center" wrapText="1"/>
    </xf>
    <xf numFmtId="0" fontId="20" fillId="0" borderId="22" xfId="0" applyFont="1" applyBorder="1" applyAlignment="1">
      <alignment horizontal="left" vertical="center" wrapText="1"/>
    </xf>
    <xf numFmtId="0" fontId="20" fillId="0" borderId="24" xfId="0" applyFont="1" applyBorder="1" applyAlignment="1">
      <alignment horizontal="left" vertical="center" wrapText="1"/>
    </xf>
    <xf numFmtId="0" fontId="20" fillId="0" borderId="26" xfId="0" applyFont="1" applyBorder="1" applyAlignment="1">
      <alignment horizontal="left" vertical="center" wrapText="1"/>
    </xf>
    <xf numFmtId="0" fontId="39" fillId="0" borderId="17" xfId="0" applyFont="1" applyBorder="1" applyAlignment="1" applyProtection="1">
      <alignment horizontal="center" vertical="center" wrapText="1"/>
    </xf>
    <xf numFmtId="0" fontId="39" fillId="0" borderId="19" xfId="0" applyFont="1" applyBorder="1" applyAlignment="1" applyProtection="1">
      <alignment horizontal="center" vertical="center" wrapText="1"/>
    </xf>
    <xf numFmtId="0" fontId="22" fillId="0" borderId="15" xfId="0" applyFont="1" applyBorder="1" applyAlignment="1">
      <alignment horizontal="left" vertical="center"/>
    </xf>
    <xf numFmtId="186" fontId="20" fillId="35" borderId="18" xfId="0" applyNumberFormat="1" applyFont="1" applyFill="1" applyBorder="1" applyAlignment="1">
      <alignment horizontal="center" vertical="center" shrinkToFit="1"/>
    </xf>
    <xf numFmtId="0" fontId="20" fillId="0" borderId="0" xfId="0" applyFont="1" applyAlignment="1">
      <alignment horizontal="left" vertical="center" wrapText="1"/>
    </xf>
    <xf numFmtId="0" fontId="20" fillId="0" borderId="19" xfId="0" applyFont="1" applyBorder="1" applyAlignment="1">
      <alignment horizontal="left" vertical="center" shrinkToFit="1"/>
    </xf>
    <xf numFmtId="0" fontId="20" fillId="0" borderId="15" xfId="0" applyFont="1" applyBorder="1" applyAlignment="1">
      <alignment horizontal="left" vertical="center" shrinkToFit="1"/>
    </xf>
    <xf numFmtId="186" fontId="22" fillId="35" borderId="17" xfId="0" applyNumberFormat="1" applyFont="1" applyFill="1" applyBorder="1" applyAlignment="1">
      <alignment horizontal="center" vertical="center" shrinkToFit="1"/>
    </xf>
    <xf numFmtId="186" fontId="22" fillId="35" borderId="18" xfId="0" applyNumberFormat="1" applyFont="1" applyFill="1" applyBorder="1" applyAlignment="1">
      <alignment horizontal="center" vertical="center" shrinkToFit="1"/>
    </xf>
    <xf numFmtId="186" fontId="22" fillId="35" borderId="19" xfId="0" applyNumberFormat="1" applyFont="1" applyFill="1" applyBorder="1" applyAlignment="1">
      <alignment horizontal="center" vertical="center" shrinkToFit="1"/>
    </xf>
    <xf numFmtId="0" fontId="26" fillId="35" borderId="17" xfId="0" applyFont="1" applyFill="1" applyBorder="1" applyAlignment="1">
      <alignment horizontal="center" vertical="center" shrinkToFit="1"/>
    </xf>
    <xf numFmtId="0" fontId="26" fillId="35" borderId="19" xfId="0" applyFont="1" applyFill="1" applyBorder="1" applyAlignment="1">
      <alignment horizontal="center" vertical="center" shrinkToFit="1"/>
    </xf>
    <xf numFmtId="0" fontId="20" fillId="0" borderId="17" xfId="0" applyFont="1" applyBorder="1" applyAlignment="1">
      <alignment horizontal="left" vertical="center" shrinkToFit="1"/>
    </xf>
    <xf numFmtId="187" fontId="20" fillId="35" borderId="18" xfId="0" applyNumberFormat="1" applyFont="1" applyFill="1" applyBorder="1" applyAlignment="1">
      <alignment horizontal="center" vertical="center" shrinkToFit="1"/>
    </xf>
    <xf numFmtId="0" fontId="25" fillId="0" borderId="19" xfId="0" applyFont="1" applyBorder="1" applyAlignment="1">
      <alignment horizontal="left" vertical="center" shrinkToFit="1"/>
    </xf>
    <xf numFmtId="0" fontId="25" fillId="0" borderId="15" xfId="0" applyFont="1" applyBorder="1" applyAlignment="1">
      <alignment horizontal="left" vertical="center" shrinkToFit="1"/>
    </xf>
    <xf numFmtId="0" fontId="20" fillId="0" borderId="15" xfId="0" applyFont="1" applyBorder="1" applyAlignment="1">
      <alignment horizontal="left" vertical="center" wrapText="1" shrinkToFit="1"/>
    </xf>
    <xf numFmtId="0" fontId="22" fillId="0" borderId="33" xfId="0" applyFont="1" applyBorder="1" applyAlignment="1">
      <alignment horizontal="center" vertical="center" shrinkToFit="1"/>
    </xf>
    <xf numFmtId="0" fontId="20" fillId="0" borderId="0" xfId="0" applyFont="1" applyAlignment="1">
      <alignment horizontal="left" vertical="center" wrapText="1" shrinkToFit="1"/>
    </xf>
    <xf numFmtId="0" fontId="25" fillId="0" borderId="17" xfId="0" applyFont="1" applyBorder="1" applyAlignment="1">
      <alignment horizontal="center" vertical="center" shrinkToFit="1"/>
    </xf>
    <xf numFmtId="0" fontId="25" fillId="0" borderId="19" xfId="0" applyFont="1" applyBorder="1" applyAlignment="1">
      <alignment horizontal="center" vertical="center" shrinkToFit="1"/>
    </xf>
    <xf numFmtId="0" fontId="41" fillId="0" borderId="17" xfId="0" applyFont="1" applyBorder="1" applyAlignment="1" applyProtection="1">
      <alignment horizontal="center" vertical="center" shrinkToFit="1"/>
      <protection locked="0"/>
    </xf>
    <xf numFmtId="0" fontId="41" fillId="0" borderId="19" xfId="0" applyFont="1" applyBorder="1" applyAlignment="1" applyProtection="1">
      <alignment horizontal="center" vertical="center" shrinkToFit="1"/>
      <protection locked="0"/>
    </xf>
    <xf numFmtId="0" fontId="25" fillId="0" borderId="69" xfId="0" applyFont="1" applyBorder="1" applyAlignment="1">
      <alignment horizontal="center" vertical="center" shrinkToFit="1"/>
    </xf>
    <xf numFmtId="0" fontId="25" fillId="0" borderId="70" xfId="0" applyFont="1" applyBorder="1" applyAlignment="1">
      <alignment horizontal="center" vertical="center" shrinkToFit="1"/>
    </xf>
    <xf numFmtId="0" fontId="25" fillId="0" borderId="71" xfId="0" applyFont="1" applyBorder="1" applyAlignment="1">
      <alignment horizontal="center" vertical="center" shrinkToFit="1"/>
    </xf>
    <xf numFmtId="0" fontId="27" fillId="0" borderId="24" xfId="0" applyFont="1" applyBorder="1" applyAlignment="1">
      <alignment horizontal="center" vertical="center" shrinkToFit="1"/>
    </xf>
    <xf numFmtId="0" fontId="27" fillId="0" borderId="25" xfId="0" applyFont="1" applyBorder="1" applyAlignment="1">
      <alignment horizontal="center" vertical="center" shrinkToFit="1"/>
    </xf>
    <xf numFmtId="0" fontId="27" fillId="0" borderId="26" xfId="0" applyFont="1" applyBorder="1" applyAlignment="1">
      <alignment horizontal="center" vertical="center" shrinkToFit="1"/>
    </xf>
    <xf numFmtId="0" fontId="40" fillId="0" borderId="69" xfId="0" applyFont="1" applyBorder="1" applyAlignment="1" applyProtection="1">
      <alignment horizontal="left" vertical="center" shrinkToFit="1"/>
      <protection locked="0"/>
    </xf>
    <xf numFmtId="0" fontId="40" fillId="0" borderId="70" xfId="0" applyFont="1" applyBorder="1" applyAlignment="1" applyProtection="1">
      <alignment horizontal="left" vertical="center" shrinkToFit="1"/>
      <protection locked="0"/>
    </xf>
    <xf numFmtId="0" fontId="40" fillId="0" borderId="71" xfId="0" applyFont="1" applyBorder="1" applyAlignment="1" applyProtection="1">
      <alignment horizontal="left" vertical="center" shrinkToFit="1"/>
      <protection locked="0"/>
    </xf>
    <xf numFmtId="0" fontId="40" fillId="0" borderId="72" xfId="0" applyFont="1" applyBorder="1" applyAlignment="1" applyProtection="1">
      <alignment horizontal="left" vertical="center" shrinkToFit="1"/>
      <protection locked="0"/>
    </xf>
    <xf numFmtId="0" fontId="40" fillId="0" borderId="73" xfId="0" applyFont="1" applyBorder="1" applyAlignment="1" applyProtection="1">
      <alignment horizontal="left" vertical="center" shrinkToFit="1"/>
      <protection locked="0"/>
    </xf>
    <xf numFmtId="0" fontId="40" fillId="0" borderId="74" xfId="0" applyFont="1" applyBorder="1" applyAlignment="1" applyProtection="1">
      <alignment horizontal="left" vertical="center" shrinkToFit="1"/>
      <protection locked="0"/>
    </xf>
    <xf numFmtId="0" fontId="25" fillId="0" borderId="15" xfId="0" applyFont="1" applyBorder="1" applyAlignment="1">
      <alignment horizontal="center" vertical="center" shrinkToFit="1"/>
    </xf>
    <xf numFmtId="0" fontId="41" fillId="0" borderId="67" xfId="0" applyFont="1" applyBorder="1" applyAlignment="1" applyProtection="1">
      <alignment horizontal="center" vertical="center" shrinkToFit="1"/>
      <protection locked="0"/>
    </xf>
    <xf numFmtId="0" fontId="41" fillId="0" borderId="15" xfId="0" applyFont="1" applyBorder="1" applyAlignment="1" applyProtection="1">
      <alignment horizontal="center" vertical="center" shrinkToFit="1"/>
      <protection locked="0"/>
    </xf>
    <xf numFmtId="0" fontId="40" fillId="0" borderId="17" xfId="0" applyFont="1" applyBorder="1" applyAlignment="1" applyProtection="1">
      <alignment horizontal="center" vertical="center" shrinkToFit="1"/>
      <protection locked="0"/>
    </xf>
    <xf numFmtId="0" fontId="40" fillId="0" borderId="18" xfId="0" applyFont="1" applyBorder="1" applyAlignment="1" applyProtection="1">
      <alignment horizontal="center" vertical="center" shrinkToFit="1"/>
      <protection locked="0"/>
    </xf>
    <xf numFmtId="0" fontId="25" fillId="0" borderId="18" xfId="0" applyFont="1" applyBorder="1" applyAlignment="1">
      <alignment horizontal="center" vertical="center" shrinkToFit="1"/>
    </xf>
    <xf numFmtId="0" fontId="41" fillId="0" borderId="68" xfId="0" applyFont="1" applyBorder="1" applyAlignment="1" applyProtection="1">
      <alignment horizontal="center" vertical="center" shrinkToFit="1"/>
      <protection locked="0"/>
    </xf>
    <xf numFmtId="0" fontId="41" fillId="0" borderId="18" xfId="0" applyFont="1" applyBorder="1" applyAlignment="1" applyProtection="1">
      <alignment horizontal="center" vertical="center" shrinkToFit="1"/>
      <protection locked="0"/>
    </xf>
    <xf numFmtId="0" fontId="28" fillId="33" borderId="27" xfId="0" applyFont="1" applyFill="1" applyBorder="1" applyAlignment="1">
      <alignment horizontal="center" vertical="center"/>
    </xf>
    <xf numFmtId="0" fontId="28" fillId="33" borderId="11" xfId="0" applyFont="1" applyFill="1" applyBorder="1" applyAlignment="1">
      <alignment horizontal="center" vertical="center"/>
    </xf>
    <xf numFmtId="0" fontId="23" fillId="0" borderId="15" xfId="0" applyFont="1" applyBorder="1" applyAlignment="1">
      <alignment horizontal="left" vertical="center"/>
    </xf>
    <xf numFmtId="0" fontId="23" fillId="0" borderId="17" xfId="0" applyFont="1" applyBorder="1" applyAlignment="1">
      <alignment horizontal="center" vertical="center"/>
    </xf>
    <xf numFmtId="0" fontId="23" fillId="0" borderId="34" xfId="0" applyFont="1" applyBorder="1" applyAlignment="1">
      <alignment horizontal="center" vertical="center"/>
    </xf>
    <xf numFmtId="0" fontId="23" fillId="35" borderId="27" xfId="0" applyFont="1" applyFill="1" applyBorder="1" applyAlignment="1">
      <alignment horizontal="left" vertical="center" shrinkToFit="1"/>
    </xf>
    <xf numFmtId="0" fontId="23" fillId="35" borderId="28" xfId="0" applyFont="1" applyFill="1" applyBorder="1" applyAlignment="1">
      <alignment horizontal="left" vertical="center" shrinkToFit="1"/>
    </xf>
    <xf numFmtId="0" fontId="23" fillId="35" borderId="11" xfId="0" applyFont="1" applyFill="1" applyBorder="1" applyAlignment="1">
      <alignment horizontal="left" vertical="center" shrinkToFit="1"/>
    </xf>
    <xf numFmtId="0" fontId="23" fillId="0" borderId="0" xfId="0" applyFont="1" applyAlignment="1">
      <alignment horizontal="left" vertical="center" wrapText="1"/>
    </xf>
    <xf numFmtId="0" fontId="23" fillId="37" borderId="61" xfId="0" applyFont="1" applyFill="1" applyBorder="1" applyAlignment="1">
      <alignment horizontal="left" vertical="center" shrinkToFit="1"/>
    </xf>
    <xf numFmtId="0" fontId="23" fillId="37" borderId="29" xfId="0" applyFont="1" applyFill="1" applyBorder="1" applyAlignment="1">
      <alignment horizontal="left" vertical="center" shrinkToFit="1"/>
    </xf>
    <xf numFmtId="0" fontId="23" fillId="37" borderId="42" xfId="0" applyFont="1" applyFill="1" applyBorder="1" applyAlignment="1">
      <alignment horizontal="left" vertical="center" shrinkToFit="1"/>
    </xf>
    <xf numFmtId="0" fontId="23" fillId="37" borderId="16" xfId="0" applyFont="1" applyFill="1" applyBorder="1" applyAlignment="1">
      <alignment horizontal="left" vertical="center" shrinkToFit="1"/>
    </xf>
    <xf numFmtId="0" fontId="23" fillId="37" borderId="0" xfId="0" applyFont="1" applyFill="1" applyAlignment="1">
      <alignment horizontal="left" vertical="center" shrinkToFit="1"/>
    </xf>
    <xf numFmtId="0" fontId="23" fillId="37" borderId="23" xfId="0" applyFont="1" applyFill="1" applyBorder="1" applyAlignment="1">
      <alignment horizontal="left" vertical="center" shrinkToFit="1"/>
    </xf>
    <xf numFmtId="0" fontId="35" fillId="34" borderId="62" xfId="0" applyFont="1" applyFill="1" applyBorder="1" applyAlignment="1" applyProtection="1">
      <alignment horizontal="left" vertical="center" shrinkToFit="1"/>
      <protection locked="0"/>
    </xf>
    <xf numFmtId="0" fontId="35" fillId="34" borderId="63" xfId="0" applyFont="1" applyFill="1" applyBorder="1" applyAlignment="1" applyProtection="1">
      <alignment horizontal="left" vertical="center" shrinkToFit="1"/>
      <protection locked="0"/>
    </xf>
    <xf numFmtId="0" fontId="35" fillId="34" borderId="64" xfId="0" applyFont="1" applyFill="1" applyBorder="1" applyAlignment="1" applyProtection="1">
      <alignment horizontal="left" vertical="center" shrinkToFit="1"/>
      <protection locked="0"/>
    </xf>
    <xf numFmtId="0" fontId="35" fillId="34" borderId="17" xfId="0" applyFont="1" applyFill="1" applyBorder="1" applyAlignment="1" applyProtection="1">
      <alignment horizontal="left" vertical="center" shrinkToFit="1"/>
      <protection locked="0"/>
    </xf>
    <xf numFmtId="0" fontId="35" fillId="34" borderId="18" xfId="0" applyFont="1" applyFill="1" applyBorder="1" applyAlignment="1" applyProtection="1">
      <alignment horizontal="left" vertical="center" shrinkToFit="1"/>
      <protection locked="0"/>
    </xf>
    <xf numFmtId="0" fontId="35" fillId="34" borderId="19" xfId="0" applyFont="1" applyFill="1" applyBorder="1" applyAlignment="1" applyProtection="1">
      <alignment horizontal="left" vertical="center" shrinkToFit="1"/>
      <protection locked="0"/>
    </xf>
    <xf numFmtId="0" fontId="23" fillId="34" borderId="17" xfId="0" applyFont="1" applyFill="1" applyBorder="1" applyAlignment="1" applyProtection="1">
      <alignment horizontal="left" vertical="center" shrinkToFit="1"/>
      <protection locked="0"/>
    </xf>
    <xf numFmtId="0" fontId="23" fillId="34" borderId="18" xfId="0" applyFont="1" applyFill="1" applyBorder="1" applyAlignment="1" applyProtection="1">
      <alignment horizontal="left" vertical="center" shrinkToFit="1"/>
      <protection locked="0"/>
    </xf>
    <xf numFmtId="0" fontId="23" fillId="34" borderId="19" xfId="0" applyFont="1" applyFill="1" applyBorder="1" applyAlignment="1" applyProtection="1">
      <alignment horizontal="left" vertical="center" shrinkToFit="1"/>
      <protection locked="0"/>
    </xf>
    <xf numFmtId="0" fontId="28" fillId="33" borderId="27" xfId="0" applyFont="1" applyFill="1" applyBorder="1" applyAlignment="1">
      <alignment horizontal="left" vertical="center"/>
    </xf>
    <xf numFmtId="0" fontId="28" fillId="33" borderId="28" xfId="0" applyFont="1" applyFill="1" applyBorder="1" applyAlignment="1">
      <alignment horizontal="left" vertical="center"/>
    </xf>
    <xf numFmtId="0" fontId="28" fillId="33" borderId="11" xfId="0" applyFont="1" applyFill="1" applyBorder="1" applyAlignment="1">
      <alignment horizontal="left" vertical="center"/>
    </xf>
    <xf numFmtId="0" fontId="23" fillId="0" borderId="20" xfId="0" applyFont="1" applyBorder="1" applyAlignment="1">
      <alignment horizontal="left" vertical="center" wrapText="1"/>
    </xf>
    <xf numFmtId="0" fontId="23" fillId="0" borderId="21" xfId="0" applyFont="1" applyBorder="1" applyAlignment="1">
      <alignment horizontal="left" vertical="center"/>
    </xf>
    <xf numFmtId="0" fontId="23" fillId="0" borderId="22" xfId="0" applyFont="1" applyBorder="1" applyAlignment="1">
      <alignment horizontal="left" vertical="center"/>
    </xf>
    <xf numFmtId="0" fontId="23" fillId="0" borderId="58" xfId="0" applyFont="1" applyBorder="1" applyAlignment="1">
      <alignment horizontal="left" vertical="center" wrapText="1"/>
    </xf>
    <xf numFmtId="0" fontId="23" fillId="0" borderId="59" xfId="0" applyFont="1" applyBorder="1" applyAlignment="1">
      <alignment horizontal="left" vertical="center" wrapText="1"/>
    </xf>
    <xf numFmtId="0" fontId="23" fillId="0" borderId="60" xfId="0" applyFont="1" applyBorder="1" applyAlignment="1">
      <alignment horizontal="left" vertical="center" wrapText="1"/>
    </xf>
    <xf numFmtId="0" fontId="23" fillId="34" borderId="62" xfId="0" applyFont="1" applyFill="1" applyBorder="1" applyAlignment="1" applyProtection="1">
      <alignment horizontal="left" vertical="center" shrinkToFit="1"/>
      <protection locked="0"/>
    </xf>
    <xf numFmtId="0" fontId="23" fillId="34" borderId="63" xfId="0" applyFont="1" applyFill="1" applyBorder="1" applyAlignment="1" applyProtection="1">
      <alignment horizontal="left" vertical="center" shrinkToFit="1"/>
      <protection locked="0"/>
    </xf>
    <xf numFmtId="0" fontId="23" fillId="34" borderId="64" xfId="0" applyFont="1" applyFill="1" applyBorder="1" applyAlignment="1" applyProtection="1">
      <alignment horizontal="left" vertical="center" shrinkToFit="1"/>
      <protection locked="0"/>
    </xf>
    <xf numFmtId="0" fontId="23" fillId="0" borderId="15" xfId="0" applyFont="1" applyBorder="1" applyAlignment="1">
      <alignment horizontal="center" vertical="center" wrapText="1"/>
    </xf>
    <xf numFmtId="0" fontId="23" fillId="0" borderId="40"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44" xfId="0" applyFont="1" applyBorder="1" applyAlignment="1">
      <alignment horizontal="center" vertical="center" shrinkToFit="1"/>
    </xf>
    <xf numFmtId="0" fontId="23" fillId="0" borderId="38" xfId="0" applyFont="1" applyBorder="1" applyAlignment="1">
      <alignment horizontal="center" vertical="center" shrinkToFit="1"/>
    </xf>
    <xf numFmtId="0" fontId="32" fillId="0" borderId="0" xfId="0" applyFont="1" applyAlignment="1">
      <alignment horizontal="left" vertical="center"/>
    </xf>
    <xf numFmtId="182" fontId="23" fillId="0" borderId="14" xfId="0" applyNumberFormat="1" applyFont="1" applyBorder="1" applyAlignment="1">
      <alignment horizontal="center" vertical="center" textRotation="255"/>
    </xf>
    <xf numFmtId="182" fontId="23" fillId="0" borderId="13" xfId="0" applyNumberFormat="1" applyFont="1" applyBorder="1" applyAlignment="1">
      <alignment horizontal="center" vertical="center" textRotation="255"/>
    </xf>
    <xf numFmtId="182" fontId="23" fillId="0" borderId="12" xfId="0" applyNumberFormat="1" applyFont="1" applyBorder="1" applyAlignment="1">
      <alignment horizontal="center" vertical="center" textRotation="255"/>
    </xf>
    <xf numFmtId="0" fontId="23" fillId="0" borderId="22" xfId="0" applyFont="1" applyBorder="1" applyAlignment="1">
      <alignment horizontal="center" vertical="center"/>
    </xf>
    <xf numFmtId="0" fontId="23" fillId="0" borderId="23" xfId="0" applyFont="1" applyBorder="1" applyAlignment="1">
      <alignment horizontal="center" vertical="center"/>
    </xf>
    <xf numFmtId="0" fontId="23" fillId="0" borderId="27" xfId="0" applyFont="1" applyBorder="1" applyAlignment="1">
      <alignment horizontal="center" vertical="center" shrinkToFit="1"/>
    </xf>
    <xf numFmtId="0" fontId="23" fillId="0" borderId="37" xfId="0" applyFont="1" applyBorder="1" applyAlignment="1">
      <alignment horizontal="center" vertical="center" shrinkToFit="1"/>
    </xf>
    <xf numFmtId="0" fontId="31" fillId="0" borderId="0" xfId="0" applyFont="1" applyAlignment="1">
      <alignment horizontal="left" vertical="center"/>
    </xf>
    <xf numFmtId="0" fontId="23" fillId="0" borderId="45" xfId="0" applyFont="1" applyBorder="1" applyAlignment="1">
      <alignment horizontal="center" vertical="center"/>
    </xf>
    <xf numFmtId="0" fontId="23" fillId="0" borderId="46" xfId="0" applyFont="1" applyBorder="1" applyAlignment="1">
      <alignment horizontal="center" vertical="center"/>
    </xf>
    <xf numFmtId="0" fontId="23" fillId="0" borderId="47" xfId="0" applyFont="1" applyBorder="1" applyAlignment="1">
      <alignment horizontal="center" vertical="center"/>
    </xf>
    <xf numFmtId="0" fontId="23" fillId="0" borderId="40" xfId="0" applyFont="1" applyBorder="1" applyAlignment="1">
      <alignment horizontal="center" vertical="center"/>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スタイル 1" xfId="44"/>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5"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40">
    <dxf>
      <numFmt numFmtId="6" formatCode="#,##0;[Red]\-#,##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ill>
        <patternFill patternType="none">
          <fgColor indexed="64"/>
          <bgColor indexed="65"/>
        </patternFill>
      </fill>
    </dxf>
    <dxf>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游ゴシック"/>
        <scheme val="minor"/>
      </font>
    </dxf>
    <dxf>
      <font>
        <b val="0"/>
        <i val="0"/>
        <strike val="0"/>
        <condense val="0"/>
        <extend val="0"/>
        <outline val="0"/>
        <shadow val="0"/>
        <u val="none"/>
        <vertAlign val="baseline"/>
        <sz val="11"/>
        <color theme="1"/>
        <name val="游ゴシック"/>
        <scheme val="minor"/>
      </font>
    </dxf>
    <dxf>
      <font>
        <b val="0"/>
        <i val="0"/>
        <strike val="0"/>
        <condense val="0"/>
        <extend val="0"/>
        <outline val="0"/>
        <shadow val="0"/>
        <u val="none"/>
        <vertAlign val="baseline"/>
        <sz val="11"/>
        <color theme="1"/>
        <name val="游ゴシック"/>
        <scheme val="minor"/>
      </font>
    </dxf>
    <dxf>
      <font>
        <b val="0"/>
        <i val="0"/>
        <strike val="0"/>
        <condense val="0"/>
        <extend val="0"/>
        <outline val="0"/>
        <shadow val="0"/>
        <u val="none"/>
        <vertAlign val="baseline"/>
        <sz val="11"/>
        <color theme="1"/>
        <name val="游ゴシック"/>
        <scheme val="minor"/>
      </font>
    </dxf>
    <dxf>
      <font>
        <b val="0"/>
        <i val="0"/>
        <strike val="0"/>
        <condense val="0"/>
        <extend val="0"/>
        <outline val="0"/>
        <shadow val="0"/>
        <u val="none"/>
        <vertAlign val="baseline"/>
        <sz val="11"/>
        <color theme="1"/>
        <name val="游ゴシック"/>
        <scheme val="minor"/>
      </font>
    </dxf>
    <dxf>
      <numFmt numFmtId="189" formatCode="yyyy/m/d;@"/>
      <fill>
        <patternFill patternType="solid">
          <fgColor theme="4" tint="0.79998168889431442"/>
          <bgColor theme="4" tint="0.79998168889431442"/>
        </patternFill>
      </fill>
      <alignment horizontal="right" vertical="center" textRotation="0" wrapText="0" indent="0" justifyLastLine="0" shrinkToFit="0" readingOrder="0"/>
      <border diagonalUp="0" diagonalDown="0">
        <left/>
        <right style="thin">
          <color theme="4" tint="0.39997558519241921"/>
        </right>
        <top style="thin">
          <color theme="4" tint="0.39997558519241921"/>
        </top>
        <bottom style="thin">
          <color theme="4" tint="0.39997558519241921"/>
        </bottom>
        <vertical/>
        <horizontal/>
      </border>
    </dxf>
    <dxf>
      <numFmt numFmtId="189" formatCode="yyyy/m/d;@"/>
      <fill>
        <patternFill patternType="solid">
          <fgColor theme="4" tint="0.79998168889431442"/>
          <bgColor theme="4" tint="0.79998168889431442"/>
        </patternFill>
      </fill>
      <alignment horizontal="right" vertical="center" textRotation="0" wrapText="0" indent="0" justifyLastLine="0" shrinkToFit="0" readingOrder="0"/>
      <border diagonalUp="0" diagonalDown="0">
        <left/>
        <right style="thin">
          <color theme="4" tint="0.39997558519241921"/>
        </right>
        <top style="thin">
          <color theme="4" tint="0.39997558519241921"/>
        </top>
        <bottom style="thin">
          <color theme="4" tint="0.39997558519241921"/>
        </bottom>
        <vertical/>
        <horizontal/>
      </border>
    </dxf>
    <dxf>
      <numFmt numFmtId="189" formatCode="yyyy/m/d;@"/>
      <fill>
        <patternFill patternType="solid">
          <fgColor theme="4" tint="0.79998168889431442"/>
          <bgColor theme="4" tint="0.79998168889431442"/>
        </patternFill>
      </fill>
      <alignment horizontal="right" vertical="center" textRotation="0" wrapText="0" indent="0" justifyLastLine="0" shrinkToFit="0" readingOrder="0"/>
      <border diagonalUp="0" diagonalDown="0">
        <left/>
        <right style="thin">
          <color theme="4" tint="0.39997558519241921"/>
        </right>
        <top style="thin">
          <color theme="4" tint="0.39997558519241921"/>
        </top>
        <bottom style="thin">
          <color theme="4" tint="0.39997558519241921"/>
        </bottom>
        <vertical/>
        <horizontal/>
      </border>
    </dxf>
    <dxf>
      <numFmt numFmtId="179" formatCode="0_);[Red]\(0\)"/>
    </dxf>
    <dxf>
      <alignment horizontal="left" vertical="center" textRotation="0" wrapText="0" indent="0" justifyLastLine="0" shrinkToFit="0" readingOrder="0"/>
    </dxf>
    <dxf>
      <alignment horizontal="center" vertical="center" textRotation="0" wrapText="0" indent="0" justifyLastLine="0" shrinkToFit="0" readingOrder="0"/>
      <protection locked="0" hidden="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id="1" name="テーブル1" displayName="テーブル1" ref="A1:AO2" totalsRowShown="0" headerRowDxfId="16" dataDxfId="15">
  <autoFilter ref="A1:AO2"/>
  <tableColumns count="41">
    <tableColumn id="1" name="受付番号_x000a_（内部用）" dataDxfId="14"/>
    <tableColumn id="2" name="管理番号"/>
    <tableColumn id="3" name="受付日"/>
    <tableColumn id="4" name="受信時刻_x000a_（最終）"/>
    <tableColumn id="5" name="受付方法"/>
    <tableColumn id="6" name="申請者"/>
    <tableColumn id="7" name="住所"/>
    <tableColumn id="8" name="代表者職"/>
    <tableColumn id="9" name="氏名"/>
    <tableColumn id="10" name="共同申請者_x000a_住所"/>
    <tableColumn id="11" name="共同申請者氏名"/>
    <tableColumn id="12" name="共同申請者法人役職"/>
    <tableColumn id="13" name="共同申請者法人代表者氏名"/>
    <tableColumn id="38" name="交付決定日" dataDxfId="13">
      <calculatedColumnFormula>"2024"&amp;"/"&amp;'様式6-1'!E16&amp;"/"&amp;'様式6-1'!G16</calculatedColumnFormula>
    </tableColumn>
    <tableColumn id="39" name="交付番号"/>
    <tableColumn id="14" name="パネルの設置場所事業所名"/>
    <tableColumn id="15" name="パネルの設置場所住所"/>
    <tableColumn id="16" name="補助対象事業着手年月日" dataDxfId="12">
      <calculatedColumnFormula>"2024"&amp;"/"&amp;'様式6-1'!Q22&amp;"/"&amp;'様式6-1'!T22</calculatedColumnFormula>
    </tableColumn>
    <tableColumn id="17" name="補助対象事業完了年月日" dataDxfId="11">
      <calculatedColumnFormula>"2024"&amp;"/"&amp;'様式6-1'!Q23&amp;"/"&amp;'様式6-1'!T23</calculatedColumnFormula>
    </tableColumn>
    <tableColumn id="18" name="交付決定額" dataDxfId="10" dataCellStyle="桁区切り"/>
    <tableColumn id="19" name="総事業費" dataDxfId="9" dataCellStyle="桁区切り"/>
    <tableColumn id="20" name="うち、補助対象経費" dataDxfId="8" dataCellStyle="桁区切り"/>
    <tableColumn id="21" name="補助金所要額（精算額）" dataDxfId="7" dataCellStyle="桁区切り"/>
    <tableColumn id="22" name="請求額" dataDxfId="6" dataCellStyle="桁区切り"/>
    <tableColumn id="23" name="導入設備の仕様_x000a_発電出力（kW)"/>
    <tableColumn id="24" name="導入設備の仕様_x000a_蓄電容量(kWh）"/>
    <tableColumn id="25" name="区分" dataDxfId="5">
      <calculatedColumnFormula>IF(Y2&lt;50,"低圧","高圧")</calculatedColumnFormula>
    </tableColumn>
    <tableColumn id="40" name="変更申請の有無"/>
    <tableColumn id="41" name="変更承認日or変更申請提出日"/>
    <tableColumn id="26" name="申請者2" dataDxfId="4">
      <calculatedColumnFormula>+F2</calculatedColumnFormula>
    </tableColumn>
    <tableColumn id="27" name="口座名義人"/>
    <tableColumn id="28" name="フリガナ"/>
    <tableColumn id="29" name="金融機関"/>
    <tableColumn id="30" name="金融機関2"/>
    <tableColumn id="31" name="本支店1"/>
    <tableColumn id="32" name="本支店2"/>
    <tableColumn id="33" name="金融機関コード" dataDxfId="3"/>
    <tableColumn id="34" name="支店コード" dataDxfId="2">
      <calculatedColumnFormula>+CONCATENATE('様式6-2'!N25,'様式6-2'!O25,'様式6-2'!P25,'様式6-2'!Q25)</calculatedColumnFormula>
    </tableColumn>
    <tableColumn id="35" name="口座種類"/>
    <tableColumn id="36" name="口座番号" dataDxfId="1"/>
    <tableColumn id="37" name="振込金額" dataDxfId="0">
      <calculatedColumnFormula>+X2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S39"/>
  <sheetViews>
    <sheetView showGridLines="0" tabSelected="1" view="pageBreakPreview" topLeftCell="A11" zoomScaleNormal="100" zoomScaleSheetLayoutView="100" workbookViewId="0">
      <selection sqref="A1:Z39"/>
    </sheetView>
  </sheetViews>
  <sheetFormatPr defaultColWidth="3" defaultRowHeight="18" x14ac:dyDescent="0.45"/>
  <cols>
    <col min="26" max="26" width="3" customWidth="1"/>
    <col min="28" max="29" width="3" style="1"/>
    <col min="44" max="44" width="11.59765625" bestFit="1" customWidth="1"/>
    <col min="45" max="45" width="3.5" bestFit="1" customWidth="1"/>
  </cols>
  <sheetData>
    <row r="1" spans="1:29" x14ac:dyDescent="0.45">
      <c r="A1" s="96" t="s">
        <v>181</v>
      </c>
      <c r="B1" s="1"/>
      <c r="C1" s="1"/>
      <c r="D1" s="1"/>
      <c r="E1" s="1"/>
      <c r="F1" s="1"/>
      <c r="G1" s="1"/>
      <c r="H1" s="1"/>
      <c r="I1" s="1"/>
      <c r="J1" s="1"/>
      <c r="K1" s="1"/>
      <c r="L1" s="1"/>
      <c r="M1" s="1"/>
      <c r="N1" s="1"/>
      <c r="O1" s="1"/>
      <c r="P1" s="1"/>
      <c r="Q1" s="1"/>
      <c r="R1" s="1"/>
      <c r="S1" s="1"/>
      <c r="T1" s="1"/>
      <c r="U1" s="1"/>
      <c r="V1" s="1"/>
      <c r="W1" s="1"/>
      <c r="X1" s="1"/>
      <c r="Y1" s="1"/>
      <c r="Z1" s="1"/>
    </row>
    <row r="2" spans="1:29" ht="18" customHeight="1" x14ac:dyDescent="0.45">
      <c r="A2" s="97"/>
      <c r="B2" s="1"/>
      <c r="C2" s="1"/>
      <c r="D2" s="1"/>
      <c r="E2" s="1"/>
      <c r="F2" s="1"/>
      <c r="G2" s="1"/>
      <c r="H2" s="1"/>
      <c r="I2" s="1"/>
      <c r="J2" s="1"/>
      <c r="K2" s="1"/>
      <c r="L2" s="1"/>
      <c r="M2" s="1"/>
      <c r="N2" s="1"/>
      <c r="O2" s="1"/>
      <c r="P2" s="1"/>
      <c r="Q2" s="1"/>
      <c r="R2" s="1"/>
      <c r="S2" s="110"/>
      <c r="T2" s="110" t="s">
        <v>7</v>
      </c>
      <c r="U2" s="147">
        <v>6</v>
      </c>
      <c r="V2" s="110" t="s">
        <v>10</v>
      </c>
      <c r="W2" s="147" t="s">
        <v>273</v>
      </c>
      <c r="X2" s="110" t="s">
        <v>6</v>
      </c>
      <c r="Y2" s="147" t="s">
        <v>273</v>
      </c>
      <c r="Z2" s="110" t="s">
        <v>5</v>
      </c>
    </row>
    <row r="3" spans="1:29" x14ac:dyDescent="0.45">
      <c r="A3" s="1"/>
      <c r="B3" s="96" t="s">
        <v>0</v>
      </c>
      <c r="C3" s="1"/>
      <c r="D3" s="1"/>
      <c r="E3" s="1"/>
      <c r="F3" s="1"/>
      <c r="G3" s="1"/>
      <c r="H3" s="1"/>
      <c r="I3" s="1"/>
      <c r="J3" s="1"/>
      <c r="K3" s="1"/>
      <c r="L3" s="1"/>
      <c r="M3" s="1"/>
      <c r="N3" s="1"/>
      <c r="O3" s="1"/>
      <c r="P3" s="1"/>
      <c r="Q3" s="1"/>
      <c r="R3" s="1"/>
      <c r="S3" s="1"/>
      <c r="T3" s="1"/>
      <c r="U3" s="1"/>
      <c r="V3" s="1"/>
      <c r="W3" s="1"/>
      <c r="X3" s="1"/>
      <c r="Y3" s="1"/>
      <c r="Z3" s="1"/>
    </row>
    <row r="4" spans="1:29" x14ac:dyDescent="0.45">
      <c r="A4" s="96"/>
      <c r="B4" s="1"/>
      <c r="C4" s="1"/>
      <c r="D4" s="1"/>
      <c r="E4" s="1"/>
      <c r="F4" s="1"/>
      <c r="G4" s="1"/>
      <c r="H4" s="1"/>
      <c r="I4" s="1"/>
      <c r="J4" s="1"/>
      <c r="K4" s="1"/>
      <c r="L4" s="1"/>
      <c r="M4" s="1"/>
      <c r="N4" s="1"/>
      <c r="O4" s="1"/>
      <c r="P4" s="1"/>
      <c r="Q4" s="1"/>
      <c r="R4" s="1"/>
      <c r="S4" s="1"/>
      <c r="T4" s="1"/>
      <c r="U4" s="1"/>
      <c r="V4" s="1"/>
      <c r="W4" s="1"/>
      <c r="X4" s="1"/>
      <c r="Y4" s="1"/>
      <c r="Z4" s="1"/>
    </row>
    <row r="5" spans="1:29" x14ac:dyDescent="0.45">
      <c r="A5" s="185" t="s">
        <v>182</v>
      </c>
      <c r="B5" s="185"/>
      <c r="C5" s="185"/>
      <c r="D5" s="185"/>
      <c r="E5" s="185"/>
      <c r="F5" s="185"/>
      <c r="G5" s="185"/>
      <c r="H5" s="185"/>
      <c r="I5" s="185"/>
      <c r="J5" s="1" t="s">
        <v>3</v>
      </c>
      <c r="K5" s="1"/>
      <c r="L5" s="1"/>
      <c r="M5" s="1"/>
      <c r="N5" s="1"/>
      <c r="O5" s="186" t="s">
        <v>321</v>
      </c>
      <c r="P5" s="186"/>
      <c r="Q5" s="186"/>
      <c r="R5" s="186"/>
      <c r="S5" s="186"/>
      <c r="T5" s="186"/>
      <c r="U5" s="186"/>
      <c r="V5" s="186"/>
      <c r="W5" s="186"/>
      <c r="X5" s="186"/>
      <c r="Y5" s="186"/>
      <c r="Z5" s="186"/>
    </row>
    <row r="6" spans="1:29" x14ac:dyDescent="0.45">
      <c r="A6" s="97" t="s">
        <v>1</v>
      </c>
      <c r="B6" s="1"/>
      <c r="C6" s="1"/>
      <c r="D6" s="1"/>
      <c r="E6" s="1"/>
      <c r="F6" s="1"/>
      <c r="G6" s="1"/>
      <c r="H6" s="1"/>
      <c r="I6" s="1"/>
      <c r="J6" s="1" t="s">
        <v>2</v>
      </c>
      <c r="K6" s="1"/>
      <c r="L6" s="1"/>
      <c r="M6" s="1"/>
      <c r="N6" s="1"/>
      <c r="O6" s="186" t="s">
        <v>322</v>
      </c>
      <c r="P6" s="186"/>
      <c r="Q6" s="186"/>
      <c r="R6" s="186"/>
      <c r="S6" s="186"/>
      <c r="T6" s="186"/>
      <c r="U6" s="186"/>
      <c r="V6" s="186"/>
      <c r="W6" s="186"/>
      <c r="X6" s="186"/>
      <c r="Y6" s="186"/>
      <c r="Z6" s="186"/>
    </row>
    <row r="7" spans="1:29" ht="18" customHeight="1" x14ac:dyDescent="0.45">
      <c r="A7" s="97"/>
      <c r="B7" s="203" t="s">
        <v>137</v>
      </c>
      <c r="C7" s="203"/>
      <c r="D7" s="203"/>
      <c r="E7" s="203"/>
      <c r="F7" s="203"/>
      <c r="G7" s="203"/>
      <c r="H7" s="203"/>
      <c r="I7" s="203"/>
      <c r="J7" s="203"/>
      <c r="K7" s="203"/>
      <c r="L7" s="203"/>
      <c r="M7" s="203"/>
      <c r="N7" s="1"/>
      <c r="O7" s="204" t="s">
        <v>323</v>
      </c>
      <c r="P7" s="204"/>
      <c r="Q7" s="204"/>
      <c r="R7" s="204"/>
      <c r="S7" s="186" t="s">
        <v>275</v>
      </c>
      <c r="T7" s="186"/>
      <c r="U7" s="186"/>
      <c r="V7" s="186"/>
      <c r="W7" s="186"/>
      <c r="X7" s="186"/>
      <c r="Y7" s="186"/>
      <c r="Z7" s="186"/>
      <c r="AB7" s="1" t="s">
        <v>219</v>
      </c>
      <c r="AC7" s="1" t="s">
        <v>220</v>
      </c>
    </row>
    <row r="8" spans="1:29" x14ac:dyDescent="0.45">
      <c r="A8" s="98"/>
      <c r="B8" s="1"/>
      <c r="C8" s="1"/>
      <c r="D8" s="1"/>
      <c r="E8" s="1"/>
      <c r="F8" s="1"/>
      <c r="G8" s="1"/>
      <c r="H8" s="1"/>
      <c r="I8" s="1"/>
      <c r="J8" s="1"/>
      <c r="K8" s="1"/>
      <c r="L8" s="1"/>
      <c r="M8" s="1"/>
      <c r="N8" s="1"/>
      <c r="O8" s="144"/>
      <c r="P8" s="144"/>
      <c r="Q8" s="144"/>
      <c r="R8" s="144"/>
      <c r="S8" s="144"/>
      <c r="T8" s="144"/>
      <c r="U8" s="144"/>
      <c r="V8" s="144"/>
      <c r="W8" s="144"/>
      <c r="X8" s="144"/>
      <c r="Y8" s="144"/>
      <c r="Z8" s="144"/>
    </row>
    <row r="9" spans="1:29" x14ac:dyDescent="0.45">
      <c r="A9" s="185" t="s">
        <v>4</v>
      </c>
      <c r="B9" s="185"/>
      <c r="C9" s="185"/>
      <c r="D9" s="185"/>
      <c r="E9" s="185"/>
      <c r="F9" s="185"/>
      <c r="G9" s="185"/>
      <c r="H9" s="185"/>
      <c r="I9" s="185"/>
      <c r="J9" s="1" t="s">
        <v>3</v>
      </c>
      <c r="K9" s="1"/>
      <c r="L9" s="1"/>
      <c r="M9" s="1"/>
      <c r="N9" s="1"/>
      <c r="O9" s="191" t="s">
        <v>11</v>
      </c>
      <c r="P9" s="191"/>
      <c r="Q9" s="191"/>
      <c r="R9" s="191"/>
      <c r="S9" s="191"/>
      <c r="T9" s="191"/>
      <c r="U9" s="191"/>
      <c r="V9" s="191"/>
      <c r="W9" s="191"/>
      <c r="X9" s="191"/>
      <c r="Y9" s="191"/>
      <c r="Z9" s="191"/>
      <c r="AB9" s="99" t="s">
        <v>34</v>
      </c>
      <c r="AC9" s="1" t="s">
        <v>36</v>
      </c>
    </row>
    <row r="10" spans="1:29" x14ac:dyDescent="0.45">
      <c r="A10" s="97"/>
      <c r="B10" s="1"/>
      <c r="C10" s="1"/>
      <c r="D10" s="1"/>
      <c r="E10" s="1"/>
      <c r="F10" s="1"/>
      <c r="G10" s="1"/>
      <c r="H10" s="1"/>
      <c r="I10" s="1"/>
      <c r="J10" s="1" t="s">
        <v>2</v>
      </c>
      <c r="K10" s="1"/>
      <c r="L10" s="1"/>
      <c r="M10" s="1"/>
      <c r="N10" s="1"/>
      <c r="O10" s="191" t="s">
        <v>11</v>
      </c>
      <c r="P10" s="191"/>
      <c r="Q10" s="191"/>
      <c r="R10" s="191"/>
      <c r="S10" s="191"/>
      <c r="T10" s="191"/>
      <c r="U10" s="191"/>
      <c r="V10" s="191"/>
      <c r="W10" s="191"/>
      <c r="X10" s="191"/>
      <c r="Y10" s="191"/>
      <c r="Z10" s="191"/>
    </row>
    <row r="11" spans="1:29" x14ac:dyDescent="0.45">
      <c r="A11" s="96"/>
      <c r="B11" s="203" t="s">
        <v>137</v>
      </c>
      <c r="C11" s="203"/>
      <c r="D11" s="203"/>
      <c r="E11" s="203"/>
      <c r="F11" s="203"/>
      <c r="G11" s="203"/>
      <c r="H11" s="203"/>
      <c r="I11" s="203"/>
      <c r="J11" s="203"/>
      <c r="K11" s="203"/>
      <c r="L11" s="203"/>
      <c r="M11" s="203"/>
      <c r="N11" s="1"/>
      <c r="O11" s="186" t="s">
        <v>11</v>
      </c>
      <c r="P11" s="186"/>
      <c r="Q11" s="186"/>
      <c r="R11" s="186"/>
      <c r="S11" s="186" t="s">
        <v>11</v>
      </c>
      <c r="T11" s="186"/>
      <c r="U11" s="186"/>
      <c r="V11" s="186"/>
      <c r="W11" s="186"/>
      <c r="X11" s="186"/>
      <c r="Y11" s="186"/>
      <c r="Z11" s="186"/>
      <c r="AB11" s="1" t="s">
        <v>219</v>
      </c>
      <c r="AC11" s="1" t="s">
        <v>220</v>
      </c>
    </row>
    <row r="12" spans="1:29" x14ac:dyDescent="0.45">
      <c r="A12" s="96"/>
      <c r="B12" s="1"/>
      <c r="C12" s="1"/>
      <c r="D12" s="1"/>
      <c r="E12" s="1"/>
      <c r="F12" s="1"/>
      <c r="G12" s="1"/>
      <c r="H12" s="1"/>
      <c r="I12" s="1"/>
      <c r="J12" s="1"/>
      <c r="K12" s="1"/>
      <c r="L12" s="1"/>
      <c r="M12" s="1"/>
      <c r="N12" s="1"/>
      <c r="O12" s="1"/>
      <c r="P12" s="1"/>
      <c r="Q12" s="1"/>
      <c r="R12" s="1"/>
      <c r="S12" s="1"/>
      <c r="T12" s="1"/>
      <c r="U12" s="1"/>
      <c r="V12" s="1"/>
      <c r="W12" s="1"/>
      <c r="X12" s="1"/>
      <c r="Y12" s="1"/>
      <c r="Z12" s="1"/>
    </row>
    <row r="13" spans="1:29" ht="18" customHeight="1" x14ac:dyDescent="0.45">
      <c r="A13" s="192" t="s">
        <v>266</v>
      </c>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row>
    <row r="14" spans="1:29" x14ac:dyDescent="0.45">
      <c r="A14" s="98"/>
      <c r="B14" s="1"/>
      <c r="C14" s="1"/>
      <c r="D14" s="1"/>
      <c r="E14" s="1"/>
      <c r="F14" s="1"/>
      <c r="G14" s="1"/>
      <c r="H14" s="1"/>
      <c r="I14" s="1"/>
      <c r="J14" s="1"/>
      <c r="K14" s="1"/>
      <c r="L14" s="1"/>
      <c r="M14" s="1"/>
      <c r="N14" s="1"/>
      <c r="O14" s="1"/>
      <c r="P14" s="1"/>
      <c r="Q14" s="1"/>
      <c r="R14" s="1"/>
      <c r="S14" s="1"/>
      <c r="T14" s="1"/>
      <c r="U14" s="1"/>
      <c r="V14" s="1"/>
      <c r="W14" s="1"/>
      <c r="X14" s="1"/>
      <c r="Y14" s="1"/>
      <c r="Z14" s="1"/>
    </row>
    <row r="15" spans="1:29" x14ac:dyDescent="0.45">
      <c r="A15" s="98"/>
      <c r="B15" s="1"/>
      <c r="C15" s="1"/>
      <c r="D15" s="1"/>
      <c r="E15" s="1"/>
      <c r="F15" s="1"/>
      <c r="G15" s="1"/>
      <c r="H15" s="1"/>
      <c r="I15" s="1"/>
      <c r="J15" s="1"/>
      <c r="K15" s="1"/>
      <c r="L15" s="1"/>
      <c r="M15" s="1"/>
      <c r="N15" s="1"/>
      <c r="O15" s="1"/>
      <c r="P15" s="1"/>
      <c r="Q15" s="1"/>
      <c r="R15" s="1"/>
      <c r="S15" s="1"/>
      <c r="T15" s="1"/>
      <c r="U15" s="1"/>
      <c r="V15" s="1"/>
      <c r="W15" s="1"/>
      <c r="X15" s="1"/>
      <c r="Y15" s="1"/>
      <c r="Z15" s="1"/>
    </row>
    <row r="16" spans="1:29" ht="17.399999999999999" customHeight="1" x14ac:dyDescent="0.45">
      <c r="A16" s="195" t="s">
        <v>183</v>
      </c>
      <c r="B16" s="195"/>
      <c r="C16" s="145">
        <v>6</v>
      </c>
      <c r="D16" s="111" t="s">
        <v>184</v>
      </c>
      <c r="E16" s="146" t="s">
        <v>273</v>
      </c>
      <c r="F16" s="111" t="s">
        <v>185</v>
      </c>
      <c r="G16" s="146" t="s">
        <v>273</v>
      </c>
      <c r="H16" s="196" t="s">
        <v>186</v>
      </c>
      <c r="I16" s="196"/>
      <c r="J16" s="196"/>
      <c r="K16" s="196"/>
      <c r="L16" s="205" t="s">
        <v>276</v>
      </c>
      <c r="M16" s="205"/>
      <c r="N16" s="196" t="s">
        <v>187</v>
      </c>
      <c r="O16" s="196"/>
      <c r="P16" s="196"/>
      <c r="Q16" s="196"/>
      <c r="R16" s="196"/>
      <c r="S16" s="196"/>
      <c r="T16" s="196"/>
      <c r="U16" s="196"/>
      <c r="V16" s="196"/>
      <c r="W16" s="196"/>
      <c r="X16" s="196"/>
      <c r="Y16" s="196"/>
      <c r="Z16" s="196"/>
    </row>
    <row r="17" spans="1:45" ht="17.399999999999999" customHeight="1" x14ac:dyDescent="0.45">
      <c r="A17" s="193" t="s">
        <v>267</v>
      </c>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row>
    <row r="18" spans="1:45" ht="17.399999999999999" customHeight="1" x14ac:dyDescent="0.45">
      <c r="A18" s="194" t="s">
        <v>268</v>
      </c>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row>
    <row r="19" spans="1:45" ht="18" customHeight="1" x14ac:dyDescent="0.45">
      <c r="A19" s="212" t="s">
        <v>192</v>
      </c>
      <c r="B19" s="213"/>
      <c r="C19" s="213"/>
      <c r="D19" s="213"/>
      <c r="E19" s="213"/>
      <c r="F19" s="213"/>
      <c r="G19" s="214"/>
      <c r="H19" s="221" t="s">
        <v>324</v>
      </c>
      <c r="I19" s="222"/>
      <c r="J19" s="222"/>
      <c r="K19" s="222"/>
      <c r="L19" s="222"/>
      <c r="M19" s="222"/>
      <c r="N19" s="222"/>
      <c r="O19" s="222"/>
      <c r="P19" s="222"/>
      <c r="Q19" s="222"/>
      <c r="R19" s="222"/>
      <c r="S19" s="222"/>
      <c r="T19" s="222"/>
      <c r="U19" s="222"/>
      <c r="V19" s="222"/>
      <c r="W19" s="222"/>
      <c r="X19" s="222"/>
      <c r="Y19" s="222"/>
      <c r="Z19" s="223"/>
    </row>
    <row r="20" spans="1:45" ht="18" customHeight="1" x14ac:dyDescent="0.45">
      <c r="A20" s="212" t="s">
        <v>193</v>
      </c>
      <c r="B20" s="213"/>
      <c r="C20" s="213"/>
      <c r="D20" s="213"/>
      <c r="E20" s="213"/>
      <c r="F20" s="213"/>
      <c r="G20" s="213"/>
      <c r="H20" s="221" t="s">
        <v>274</v>
      </c>
      <c r="I20" s="222"/>
      <c r="J20" s="222"/>
      <c r="K20" s="222"/>
      <c r="L20" s="222"/>
      <c r="M20" s="222"/>
      <c r="N20" s="222"/>
      <c r="O20" s="222"/>
      <c r="P20" s="222"/>
      <c r="Q20" s="222"/>
      <c r="R20" s="222"/>
      <c r="S20" s="222"/>
      <c r="T20" s="222"/>
      <c r="U20" s="222"/>
      <c r="V20" s="222"/>
      <c r="W20" s="222"/>
      <c r="X20" s="222"/>
      <c r="Y20" s="222"/>
      <c r="Z20" s="223"/>
      <c r="AR20" s="100"/>
      <c r="AS20" s="1"/>
    </row>
    <row r="21" spans="1:45" ht="18" customHeight="1" x14ac:dyDescent="0.45">
      <c r="A21" s="212" t="s">
        <v>194</v>
      </c>
      <c r="B21" s="213"/>
      <c r="C21" s="213"/>
      <c r="D21" s="213"/>
      <c r="E21" s="213"/>
      <c r="F21" s="213"/>
      <c r="G21" s="213"/>
      <c r="H21" s="215" t="s">
        <v>277</v>
      </c>
      <c r="I21" s="215"/>
      <c r="J21" s="220" t="s">
        <v>203</v>
      </c>
      <c r="K21" s="200"/>
      <c r="L21" s="200"/>
      <c r="M21" s="200"/>
      <c r="N21" s="200"/>
      <c r="O21" s="200"/>
      <c r="P21" s="200"/>
      <c r="Q21" s="200"/>
      <c r="R21" s="215" t="s">
        <v>277</v>
      </c>
      <c r="S21" s="215"/>
      <c r="T21" s="216" t="s">
        <v>202</v>
      </c>
      <c r="U21" s="217"/>
      <c r="V21" s="217"/>
      <c r="W21" s="217"/>
      <c r="X21" s="217"/>
      <c r="Y21" s="217"/>
      <c r="Z21" s="218"/>
      <c r="AR21" s="100"/>
      <c r="AS21" s="1"/>
    </row>
    <row r="22" spans="1:45" ht="18" customHeight="1" x14ac:dyDescent="0.45">
      <c r="A22" s="212" t="s">
        <v>195</v>
      </c>
      <c r="B22" s="213"/>
      <c r="C22" s="213"/>
      <c r="D22" s="213"/>
      <c r="E22" s="213"/>
      <c r="F22" s="213"/>
      <c r="G22" s="213"/>
      <c r="H22" s="101"/>
      <c r="I22" s="102"/>
      <c r="J22" s="102"/>
      <c r="K22" s="102"/>
      <c r="L22" s="189" t="s">
        <v>7</v>
      </c>
      <c r="M22" s="189"/>
      <c r="N22" s="190">
        <v>6</v>
      </c>
      <c r="O22" s="190"/>
      <c r="P22" s="102" t="s">
        <v>10</v>
      </c>
      <c r="Q22" s="190" t="s">
        <v>273</v>
      </c>
      <c r="R22" s="190"/>
      <c r="S22" s="102" t="s">
        <v>6</v>
      </c>
      <c r="T22" s="190" t="s">
        <v>273</v>
      </c>
      <c r="U22" s="190"/>
      <c r="V22" s="102" t="s">
        <v>5</v>
      </c>
      <c r="W22" s="103"/>
      <c r="X22" s="103"/>
      <c r="Y22" s="103"/>
      <c r="Z22" s="104"/>
      <c r="AR22" s="100"/>
      <c r="AS22" s="1"/>
    </row>
    <row r="23" spans="1:45" ht="18" customHeight="1" x14ac:dyDescent="0.45">
      <c r="A23" s="212" t="s">
        <v>196</v>
      </c>
      <c r="B23" s="213"/>
      <c r="C23" s="213"/>
      <c r="D23" s="213"/>
      <c r="E23" s="213"/>
      <c r="F23" s="213"/>
      <c r="G23" s="213"/>
      <c r="H23" s="197"/>
      <c r="I23" s="198"/>
      <c r="J23" s="198"/>
      <c r="K23" s="198"/>
      <c r="L23" s="189" t="s">
        <v>7</v>
      </c>
      <c r="M23" s="189"/>
      <c r="N23" s="190">
        <v>6</v>
      </c>
      <c r="O23" s="190"/>
      <c r="P23" s="102" t="s">
        <v>10</v>
      </c>
      <c r="Q23" s="190">
        <v>10</v>
      </c>
      <c r="R23" s="190"/>
      <c r="S23" s="102" t="s">
        <v>6</v>
      </c>
      <c r="T23" s="190">
        <v>31</v>
      </c>
      <c r="U23" s="190"/>
      <c r="V23" s="102" t="s">
        <v>5</v>
      </c>
      <c r="W23" s="102"/>
      <c r="X23" s="102"/>
      <c r="Y23" s="102"/>
      <c r="Z23" s="105"/>
    </row>
    <row r="24" spans="1:45" ht="18" customHeight="1" x14ac:dyDescent="0.45">
      <c r="A24" s="212" t="s">
        <v>197</v>
      </c>
      <c r="B24" s="213"/>
      <c r="C24" s="213"/>
      <c r="D24" s="213"/>
      <c r="E24" s="213"/>
      <c r="F24" s="213"/>
      <c r="G24" s="213"/>
      <c r="H24" s="199" t="s">
        <v>8</v>
      </c>
      <c r="I24" s="189"/>
      <c r="J24" s="189"/>
      <c r="K24" s="189"/>
      <c r="L24" s="189"/>
      <c r="M24" s="106"/>
      <c r="N24" s="225">
        <v>13516000</v>
      </c>
      <c r="O24" s="225"/>
      <c r="P24" s="225"/>
      <c r="Q24" s="225"/>
      <c r="R24" s="225"/>
      <c r="S24" s="225"/>
      <c r="T24" s="225"/>
      <c r="U24" s="225"/>
      <c r="V24" s="225"/>
      <c r="W24" s="106"/>
      <c r="X24" s="200" t="s">
        <v>9</v>
      </c>
      <c r="Y24" s="200"/>
      <c r="Z24" s="201"/>
    </row>
    <row r="25" spans="1:45" ht="18" customHeight="1" x14ac:dyDescent="0.45">
      <c r="A25" s="219" t="s">
        <v>198</v>
      </c>
      <c r="B25" s="213"/>
      <c r="C25" s="213"/>
      <c r="D25" s="213"/>
      <c r="E25" s="213"/>
      <c r="F25" s="213"/>
      <c r="G25" s="214"/>
      <c r="H25" s="199" t="s">
        <v>8</v>
      </c>
      <c r="I25" s="189"/>
      <c r="J25" s="189"/>
      <c r="K25" s="189"/>
      <c r="L25" s="189"/>
      <c r="M25" s="106"/>
      <c r="N25" s="225">
        <v>28280000</v>
      </c>
      <c r="O25" s="225"/>
      <c r="P25" s="225"/>
      <c r="Q25" s="225"/>
      <c r="R25" s="225"/>
      <c r="S25" s="225"/>
      <c r="T25" s="225"/>
      <c r="U25" s="225"/>
      <c r="V25" s="225"/>
      <c r="W25" s="106"/>
      <c r="X25" s="200" t="s">
        <v>9</v>
      </c>
      <c r="Y25" s="200"/>
      <c r="Z25" s="201"/>
    </row>
    <row r="26" spans="1:45" ht="18" customHeight="1" x14ac:dyDescent="0.45">
      <c r="A26" s="107"/>
      <c r="B26" s="212" t="s">
        <v>199</v>
      </c>
      <c r="C26" s="213"/>
      <c r="D26" s="213"/>
      <c r="E26" s="213"/>
      <c r="F26" s="213"/>
      <c r="G26" s="214"/>
      <c r="H26" s="199" t="s">
        <v>8</v>
      </c>
      <c r="I26" s="189"/>
      <c r="J26" s="189"/>
      <c r="K26" s="189"/>
      <c r="L26" s="189"/>
      <c r="M26" s="106"/>
      <c r="N26" s="202">
        <f>'添付5（太陽光）'!H57+'添付5（蓄電池）'!H57</f>
        <v>28280000</v>
      </c>
      <c r="O26" s="202"/>
      <c r="P26" s="202"/>
      <c r="Q26" s="202"/>
      <c r="R26" s="202"/>
      <c r="S26" s="202"/>
      <c r="T26" s="202"/>
      <c r="U26" s="202"/>
      <c r="V26" s="202"/>
      <c r="W26" s="106"/>
      <c r="X26" s="200" t="s">
        <v>9</v>
      </c>
      <c r="Y26" s="200"/>
      <c r="Z26" s="201"/>
      <c r="AB26" s="1" t="s">
        <v>34</v>
      </c>
      <c r="AC26" s="1" t="s">
        <v>124</v>
      </c>
    </row>
    <row r="27" spans="1:45" ht="18" customHeight="1" x14ac:dyDescent="0.45">
      <c r="A27" s="212" t="s">
        <v>200</v>
      </c>
      <c r="B27" s="213"/>
      <c r="C27" s="213"/>
      <c r="D27" s="213"/>
      <c r="E27" s="213"/>
      <c r="F27" s="213"/>
      <c r="G27" s="213"/>
      <c r="H27" s="199" t="s">
        <v>8</v>
      </c>
      <c r="I27" s="189"/>
      <c r="J27" s="189"/>
      <c r="K27" s="189"/>
      <c r="L27" s="189"/>
      <c r="M27" s="106"/>
      <c r="N27" s="224">
        <f>'様式6-2'!F20</f>
        <v>13270000</v>
      </c>
      <c r="O27" s="224"/>
      <c r="P27" s="224"/>
      <c r="Q27" s="224"/>
      <c r="R27" s="224"/>
      <c r="S27" s="224"/>
      <c r="T27" s="224"/>
      <c r="U27" s="224"/>
      <c r="V27" s="224"/>
      <c r="W27" s="106"/>
      <c r="X27" s="200" t="s">
        <v>9</v>
      </c>
      <c r="Y27" s="200"/>
      <c r="Z27" s="201"/>
      <c r="AB27" s="1" t="s">
        <v>34</v>
      </c>
      <c r="AC27" s="1" t="s">
        <v>87</v>
      </c>
    </row>
    <row r="28" spans="1:45" ht="18" customHeight="1" x14ac:dyDescent="0.45">
      <c r="A28" s="212" t="s">
        <v>201</v>
      </c>
      <c r="B28" s="213"/>
      <c r="C28" s="213"/>
      <c r="D28" s="213"/>
      <c r="E28" s="213"/>
      <c r="F28" s="213"/>
      <c r="G28" s="214"/>
      <c r="H28" s="199" t="s">
        <v>8</v>
      </c>
      <c r="I28" s="189"/>
      <c r="J28" s="189"/>
      <c r="K28" s="189"/>
      <c r="L28" s="189"/>
      <c r="M28" s="106"/>
      <c r="N28" s="225">
        <v>13516000</v>
      </c>
      <c r="O28" s="225"/>
      <c r="P28" s="225"/>
      <c r="Q28" s="225"/>
      <c r="R28" s="225"/>
      <c r="S28" s="225"/>
      <c r="T28" s="225"/>
      <c r="U28" s="225"/>
      <c r="V28" s="225"/>
      <c r="W28" s="106"/>
      <c r="X28" s="200" t="s">
        <v>9</v>
      </c>
      <c r="Y28" s="200"/>
      <c r="Z28" s="201"/>
      <c r="AB28" s="1" t="s">
        <v>34</v>
      </c>
      <c r="AC28" s="1" t="s">
        <v>221</v>
      </c>
      <c r="AR28" s="100">
        <f>'様式6-2'!F20</f>
        <v>13270000</v>
      </c>
      <c r="AS28" s="1" t="s">
        <v>157</v>
      </c>
    </row>
    <row r="29" spans="1:45" ht="19.95" customHeight="1" x14ac:dyDescent="0.45">
      <c r="A29" s="206" t="s">
        <v>19</v>
      </c>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row>
    <row r="30" spans="1:45" ht="19.95" customHeight="1" x14ac:dyDescent="0.45">
      <c r="A30" s="207" t="s">
        <v>20</v>
      </c>
      <c r="B30" s="207"/>
      <c r="C30" s="207"/>
      <c r="D30" s="207"/>
      <c r="E30" s="207"/>
      <c r="F30" s="208" t="s">
        <v>125</v>
      </c>
      <c r="G30" s="208"/>
      <c r="H30" s="208" t="s">
        <v>126</v>
      </c>
      <c r="I30" s="208"/>
      <c r="J30" s="208"/>
      <c r="K30" s="208"/>
      <c r="L30" s="208"/>
      <c r="M30" s="209" t="s">
        <v>21</v>
      </c>
      <c r="N30" s="210"/>
      <c r="O30" s="210"/>
      <c r="P30" s="210"/>
      <c r="Q30" s="211"/>
      <c r="R30" s="212" t="s">
        <v>127</v>
      </c>
      <c r="S30" s="213"/>
      <c r="T30" s="213"/>
      <c r="U30" s="213"/>
      <c r="V30" s="213"/>
      <c r="W30" s="213"/>
      <c r="X30" s="213"/>
      <c r="Y30" s="213"/>
      <c r="Z30" s="214"/>
    </row>
    <row r="31" spans="1:45" ht="18" customHeight="1" x14ac:dyDescent="0.45">
      <c r="A31" s="237" t="s">
        <v>159</v>
      </c>
      <c r="B31" s="238"/>
      <c r="C31" s="238"/>
      <c r="D31" s="238"/>
      <c r="E31" s="239"/>
      <c r="F31" s="234" t="s">
        <v>278</v>
      </c>
      <c r="G31" s="234"/>
      <c r="H31" s="226" t="str">
        <f>IF(SUM(添付2!$K$6:$K$8)&lt;SUM(添付2!$K$9:$K$11),添付2!F6,添付2!F9)</f>
        <v>□□□社</v>
      </c>
      <c r="I31" s="226"/>
      <c r="J31" s="226"/>
      <c r="K31" s="226"/>
      <c r="L31" s="226"/>
      <c r="M31" s="226" t="str">
        <f>IF(SUM(添付2!$K$6:$K$8)&lt;SUM(添付2!$K$9:$K$11),添付2!G6,添付2!G9)</f>
        <v>ABCDE-12345</v>
      </c>
      <c r="N31" s="226"/>
      <c r="O31" s="226"/>
      <c r="P31" s="226"/>
      <c r="Q31" s="226"/>
      <c r="R31" s="235">
        <f>IF(SUM(添付2!$K$6:$K$8)&lt;SUM(添付2!$K$9:$K$11),添付2!K6,添付2!K9)</f>
        <v>99.8</v>
      </c>
      <c r="S31" s="236"/>
      <c r="T31" s="233" t="s">
        <v>30</v>
      </c>
      <c r="U31" s="233"/>
      <c r="V31" s="244" t="s">
        <v>90</v>
      </c>
      <c r="W31" s="233"/>
      <c r="X31" s="227">
        <f>添付2!G3-IF(F31="■",ROUNDDOWN(R31,0))-IF(F32="■",ROUNDDOWN(R32,0))-IF(F33="■",ROUNDDOWN(R33,0))</f>
        <v>114</v>
      </c>
      <c r="Y31" s="227"/>
      <c r="Z31" s="230" t="s">
        <v>30</v>
      </c>
      <c r="AB31" s="1" t="s">
        <v>34</v>
      </c>
      <c r="AC31" s="1" t="s">
        <v>170</v>
      </c>
    </row>
    <row r="32" spans="1:45" ht="18" customHeight="1" x14ac:dyDescent="0.45">
      <c r="A32" s="240"/>
      <c r="B32" s="241"/>
      <c r="C32" s="241"/>
      <c r="D32" s="241"/>
      <c r="E32" s="242"/>
      <c r="F32" s="234" t="s">
        <v>278</v>
      </c>
      <c r="G32" s="234"/>
      <c r="H32" s="226" t="str">
        <f>IF(SUM(添付2!$K$6:$K$8)&lt;SUM(添付2!$K$9:$K$11),添付2!F7,添付2!F10)</f>
        <v>△△△社</v>
      </c>
      <c r="I32" s="226"/>
      <c r="J32" s="226"/>
      <c r="K32" s="226"/>
      <c r="L32" s="226"/>
      <c r="M32" s="226" t="str">
        <f>IF(SUM(添付2!$K$6:$K$8)&lt;SUM(添付2!$K$9:$K$11),添付2!G7,添付2!G10)</f>
        <v>FGHIJ-67890</v>
      </c>
      <c r="N32" s="226"/>
      <c r="O32" s="226"/>
      <c r="P32" s="226"/>
      <c r="Q32" s="226"/>
      <c r="R32" s="235">
        <f>IF(SUM(添付2!$K$6:$K$8)&lt;SUM(添付2!$K$9:$K$11),添付2!K7,添付2!K10)</f>
        <v>15</v>
      </c>
      <c r="S32" s="236"/>
      <c r="T32" s="233" t="s">
        <v>30</v>
      </c>
      <c r="U32" s="233"/>
      <c r="V32" s="259"/>
      <c r="W32" s="260"/>
      <c r="X32" s="228"/>
      <c r="Y32" s="228"/>
      <c r="Z32" s="231"/>
      <c r="AB32" s="1" t="s">
        <v>34</v>
      </c>
      <c r="AC32" s="1" t="s">
        <v>171</v>
      </c>
    </row>
    <row r="33" spans="1:29" ht="18" customHeight="1" x14ac:dyDescent="0.45">
      <c r="A33" s="240"/>
      <c r="B33" s="241"/>
      <c r="C33" s="241"/>
      <c r="D33" s="241"/>
      <c r="E33" s="242"/>
      <c r="F33" s="234" t="s">
        <v>278</v>
      </c>
      <c r="G33" s="234"/>
      <c r="H33" s="226">
        <f>IF(SUM(添付2!$K$6:$K$8)&lt;SUM(添付2!$K$9:$K$11),添付2!F8,添付2!F11)</f>
        <v>0</v>
      </c>
      <c r="I33" s="226"/>
      <c r="J33" s="226"/>
      <c r="K33" s="226"/>
      <c r="L33" s="226"/>
      <c r="M33" s="226">
        <f>IF(SUM(添付2!$K$6:$K$8)&lt;SUM(添付2!$K$9:$K$11),添付2!G8,添付2!G11)</f>
        <v>0</v>
      </c>
      <c r="N33" s="226"/>
      <c r="O33" s="226"/>
      <c r="P33" s="226"/>
      <c r="Q33" s="226"/>
      <c r="R33" s="235">
        <f>IF(SUM(添付2!$K$6:$K$8)&lt;SUM(添付2!$K$9:$K$11),添付2!K8,添付2!K11)</f>
        <v>0</v>
      </c>
      <c r="S33" s="236"/>
      <c r="T33" s="233" t="s">
        <v>30</v>
      </c>
      <c r="U33" s="233"/>
      <c r="V33" s="245"/>
      <c r="W33" s="246"/>
      <c r="X33" s="229"/>
      <c r="Y33" s="229"/>
      <c r="Z33" s="232"/>
    </row>
    <row r="34" spans="1:29" ht="18" customHeight="1" x14ac:dyDescent="0.45">
      <c r="A34" s="253" t="s">
        <v>17</v>
      </c>
      <c r="B34" s="254"/>
      <c r="C34" s="254"/>
      <c r="D34" s="254"/>
      <c r="E34" s="255"/>
      <c r="F34" s="234" t="s">
        <v>278</v>
      </c>
      <c r="G34" s="234"/>
      <c r="H34" s="226" t="str">
        <f>添付2!F24</f>
        <v>×××社</v>
      </c>
      <c r="I34" s="226"/>
      <c r="J34" s="226"/>
      <c r="K34" s="226"/>
      <c r="L34" s="226"/>
      <c r="M34" s="226" t="str">
        <f>添付2!G24</f>
        <v>67890-FGHIJ</v>
      </c>
      <c r="N34" s="226"/>
      <c r="O34" s="226"/>
      <c r="P34" s="226"/>
      <c r="Q34" s="226"/>
      <c r="R34" s="251">
        <f>添付2!K24</f>
        <v>16.399999999999999</v>
      </c>
      <c r="S34" s="252"/>
      <c r="T34" s="210" t="s">
        <v>29</v>
      </c>
      <c r="U34" s="211"/>
      <c r="V34" s="244" t="s">
        <v>90</v>
      </c>
      <c r="W34" s="233"/>
      <c r="X34" s="247">
        <f>添付2!G21-IF(F34="■",ROUNDDOWN(R34,1))-IF(F35="■",ROUNDDOWN(R35,1))</f>
        <v>16.399999999999999</v>
      </c>
      <c r="Y34" s="247"/>
      <c r="Z34" s="249" t="s">
        <v>29</v>
      </c>
      <c r="AB34" s="1" t="s">
        <v>34</v>
      </c>
      <c r="AC34" s="1" t="s">
        <v>170</v>
      </c>
    </row>
    <row r="35" spans="1:29" ht="18" customHeight="1" x14ac:dyDescent="0.45">
      <c r="A35" s="256"/>
      <c r="B35" s="257"/>
      <c r="C35" s="257"/>
      <c r="D35" s="257"/>
      <c r="E35" s="258"/>
      <c r="F35" s="234" t="s">
        <v>278</v>
      </c>
      <c r="G35" s="234"/>
      <c r="H35" s="226">
        <f>添付2!F25</f>
        <v>0</v>
      </c>
      <c r="I35" s="226"/>
      <c r="J35" s="226"/>
      <c r="K35" s="226"/>
      <c r="L35" s="226"/>
      <c r="M35" s="226">
        <f>添付2!G25</f>
        <v>0</v>
      </c>
      <c r="N35" s="226"/>
      <c r="O35" s="226"/>
      <c r="P35" s="226"/>
      <c r="Q35" s="226"/>
      <c r="R35" s="251">
        <f>添付2!K25</f>
        <v>0</v>
      </c>
      <c r="S35" s="252"/>
      <c r="T35" s="210" t="s">
        <v>29</v>
      </c>
      <c r="U35" s="211"/>
      <c r="V35" s="245"/>
      <c r="W35" s="246"/>
      <c r="X35" s="248"/>
      <c r="Y35" s="248"/>
      <c r="Z35" s="250"/>
      <c r="AB35" s="1" t="s">
        <v>34</v>
      </c>
      <c r="AC35" s="1" t="s">
        <v>171</v>
      </c>
    </row>
    <row r="36" spans="1:29" ht="18" customHeight="1" x14ac:dyDescent="0.45">
      <c r="A36" s="188" t="s">
        <v>13</v>
      </c>
      <c r="B36" s="188"/>
      <c r="C36" s="1" t="s">
        <v>188</v>
      </c>
      <c r="D36" s="1"/>
      <c r="E36" s="1"/>
      <c r="F36" s="1"/>
      <c r="G36" s="1"/>
      <c r="H36" s="1"/>
      <c r="I36" s="1"/>
      <c r="J36" s="1"/>
      <c r="K36" s="1"/>
      <c r="L36" s="1"/>
      <c r="M36" s="1"/>
      <c r="N36" s="1"/>
      <c r="O36" s="1"/>
      <c r="P36" s="1"/>
      <c r="Q36" s="1"/>
      <c r="R36" s="1"/>
      <c r="S36" s="1"/>
      <c r="T36" s="1"/>
      <c r="U36" s="1"/>
      <c r="V36" s="1"/>
      <c r="W36" s="1"/>
      <c r="X36" s="1"/>
      <c r="Y36" s="1"/>
      <c r="Z36" s="1"/>
    </row>
    <row r="37" spans="1:29" ht="27" customHeight="1" x14ac:dyDescent="0.45">
      <c r="A37" s="187" t="s">
        <v>12</v>
      </c>
      <c r="B37" s="187"/>
      <c r="C37" s="187" t="s">
        <v>189</v>
      </c>
      <c r="D37" s="187"/>
      <c r="E37" s="187"/>
      <c r="F37" s="187"/>
      <c r="G37" s="187"/>
      <c r="H37" s="187"/>
      <c r="I37" s="187"/>
      <c r="J37" s="187"/>
      <c r="K37" s="187"/>
      <c r="L37" s="187"/>
      <c r="M37" s="187"/>
      <c r="N37" s="187"/>
      <c r="O37" s="187"/>
      <c r="P37" s="187"/>
      <c r="Q37" s="187"/>
      <c r="R37" s="187"/>
      <c r="S37" s="187"/>
      <c r="T37" s="187"/>
      <c r="U37" s="187"/>
      <c r="V37" s="187"/>
      <c r="W37" s="187"/>
      <c r="X37" s="187"/>
      <c r="Y37" s="187"/>
      <c r="Z37" s="187"/>
    </row>
    <row r="38" spans="1:29" ht="16.2" customHeight="1" x14ac:dyDescent="0.45">
      <c r="A38" s="96" t="s">
        <v>14</v>
      </c>
      <c r="B38" s="1"/>
      <c r="C38" s="1" t="s">
        <v>15</v>
      </c>
      <c r="D38" s="1"/>
      <c r="E38" s="1"/>
      <c r="F38" s="1"/>
      <c r="G38" s="1"/>
      <c r="H38" s="1"/>
      <c r="I38" s="1"/>
      <c r="J38" s="1"/>
      <c r="K38" s="1"/>
      <c r="L38" s="1"/>
      <c r="M38" s="1"/>
      <c r="N38" s="1"/>
      <c r="O38" s="1"/>
      <c r="P38" s="1"/>
      <c r="Q38" s="1"/>
      <c r="R38" s="1"/>
      <c r="S38" s="1"/>
      <c r="T38" s="1"/>
      <c r="U38" s="1"/>
      <c r="V38" s="1"/>
      <c r="W38" s="1"/>
      <c r="X38" s="1"/>
      <c r="Y38" s="1"/>
      <c r="Z38" s="1"/>
    </row>
    <row r="39" spans="1:29" ht="27" customHeight="1" x14ac:dyDescent="0.45">
      <c r="A39" s="108" t="s">
        <v>190</v>
      </c>
      <c r="B39" s="1"/>
      <c r="C39" s="243" t="s">
        <v>191</v>
      </c>
      <c r="D39" s="243"/>
      <c r="E39" s="243"/>
      <c r="F39" s="243"/>
      <c r="G39" s="243"/>
      <c r="H39" s="243"/>
      <c r="I39" s="243"/>
      <c r="J39" s="243"/>
      <c r="K39" s="243"/>
      <c r="L39" s="243"/>
      <c r="M39" s="243"/>
      <c r="N39" s="243"/>
      <c r="O39" s="243"/>
      <c r="P39" s="243"/>
      <c r="Q39" s="243"/>
      <c r="R39" s="243"/>
      <c r="S39" s="243"/>
      <c r="T39" s="243"/>
      <c r="U39" s="243"/>
      <c r="V39" s="243"/>
      <c r="W39" s="243"/>
      <c r="X39" s="243"/>
      <c r="Y39" s="243"/>
      <c r="Z39" s="243"/>
    </row>
  </sheetData>
  <mergeCells count="102">
    <mergeCell ref="A31:E33"/>
    <mergeCell ref="F31:G31"/>
    <mergeCell ref="H31:L31"/>
    <mergeCell ref="M31:Q31"/>
    <mergeCell ref="F32:G32"/>
    <mergeCell ref="O11:R11"/>
    <mergeCell ref="S11:Z11"/>
    <mergeCell ref="C39:Z39"/>
    <mergeCell ref="T34:U34"/>
    <mergeCell ref="V34:W35"/>
    <mergeCell ref="X34:Y35"/>
    <mergeCell ref="Z34:Z35"/>
    <mergeCell ref="F35:G35"/>
    <mergeCell ref="H35:L35"/>
    <mergeCell ref="M35:Q35"/>
    <mergeCell ref="R35:S35"/>
    <mergeCell ref="T35:U35"/>
    <mergeCell ref="A34:E35"/>
    <mergeCell ref="F34:G34"/>
    <mergeCell ref="H34:L34"/>
    <mergeCell ref="M34:Q34"/>
    <mergeCell ref="R34:S34"/>
    <mergeCell ref="T31:U31"/>
    <mergeCell ref="V31:W33"/>
    <mergeCell ref="H32:L32"/>
    <mergeCell ref="M32:Q32"/>
    <mergeCell ref="X31:Y33"/>
    <mergeCell ref="Z31:Z33"/>
    <mergeCell ref="T32:U32"/>
    <mergeCell ref="T33:U33"/>
    <mergeCell ref="F33:G33"/>
    <mergeCell ref="H33:L33"/>
    <mergeCell ref="N25:V25"/>
    <mergeCell ref="R31:S31"/>
    <mergeCell ref="M33:Q33"/>
    <mergeCell ref="R33:S33"/>
    <mergeCell ref="R32:S32"/>
    <mergeCell ref="X28:Z28"/>
    <mergeCell ref="H19:Z19"/>
    <mergeCell ref="A20:G20"/>
    <mergeCell ref="A27:G27"/>
    <mergeCell ref="A28:G28"/>
    <mergeCell ref="B26:G26"/>
    <mergeCell ref="H20:Z20"/>
    <mergeCell ref="H27:L27"/>
    <mergeCell ref="N27:V27"/>
    <mergeCell ref="H28:L28"/>
    <mergeCell ref="N28:V28"/>
    <mergeCell ref="H21:I21"/>
    <mergeCell ref="Q22:R22"/>
    <mergeCell ref="T22:U22"/>
    <mergeCell ref="H24:L24"/>
    <mergeCell ref="N24:V24"/>
    <mergeCell ref="X24:Z24"/>
    <mergeCell ref="B11:M11"/>
    <mergeCell ref="O7:R7"/>
    <mergeCell ref="S7:Z7"/>
    <mergeCell ref="L16:M16"/>
    <mergeCell ref="A29:Z29"/>
    <mergeCell ref="A30:E30"/>
    <mergeCell ref="F30:G30"/>
    <mergeCell ref="H30:L30"/>
    <mergeCell ref="M30:Q30"/>
    <mergeCell ref="R30:Z30"/>
    <mergeCell ref="R21:S21"/>
    <mergeCell ref="T21:Z21"/>
    <mergeCell ref="A22:G22"/>
    <mergeCell ref="A23:G23"/>
    <mergeCell ref="A24:G24"/>
    <mergeCell ref="A25:G25"/>
    <mergeCell ref="A21:G21"/>
    <mergeCell ref="X25:Z25"/>
    <mergeCell ref="H25:L25"/>
    <mergeCell ref="J21:Q21"/>
    <mergeCell ref="L22:M22"/>
    <mergeCell ref="N22:O22"/>
    <mergeCell ref="A19:G19"/>
    <mergeCell ref="X27:Z27"/>
    <mergeCell ref="A5:I5"/>
    <mergeCell ref="A9:I9"/>
    <mergeCell ref="O5:Z5"/>
    <mergeCell ref="O6:Z6"/>
    <mergeCell ref="C37:Z37"/>
    <mergeCell ref="A37:B37"/>
    <mergeCell ref="A36:B36"/>
    <mergeCell ref="L23:M23"/>
    <mergeCell ref="T23:U23"/>
    <mergeCell ref="Q23:R23"/>
    <mergeCell ref="N23:O23"/>
    <mergeCell ref="O9:Z9"/>
    <mergeCell ref="O10:Z10"/>
    <mergeCell ref="A13:Z13"/>
    <mergeCell ref="A17:Z17"/>
    <mergeCell ref="A18:Z18"/>
    <mergeCell ref="A16:B16"/>
    <mergeCell ref="H16:K16"/>
    <mergeCell ref="N16:Z16"/>
    <mergeCell ref="H23:K23"/>
    <mergeCell ref="H26:L26"/>
    <mergeCell ref="X26:Z26"/>
    <mergeCell ref="N26:V26"/>
    <mergeCell ref="B7:M7"/>
  </mergeCells>
  <phoneticPr fontId="21"/>
  <conditionalFormatting sqref="E16 G16 L16:M16">
    <cfRule type="containsBlanks" dxfId="39" priority="25">
      <formula>LEN(TRIM(E16))=0</formula>
    </cfRule>
  </conditionalFormatting>
  <conditionalFormatting sqref="U2 W2 Y2">
    <cfRule type="containsBlanks" dxfId="38" priority="32">
      <formula>LEN(TRIM(U2))=0</formula>
    </cfRule>
  </conditionalFormatting>
  <conditionalFormatting sqref="C16">
    <cfRule type="containsBlanks" dxfId="37" priority="26">
      <formula>LEN(TRIM(C16))=0</formula>
    </cfRule>
  </conditionalFormatting>
  <conditionalFormatting sqref="H31:Q33">
    <cfRule type="containsBlanks" dxfId="36" priority="22">
      <formula>LEN(TRIM(H31))=0</formula>
    </cfRule>
  </conditionalFormatting>
  <conditionalFormatting sqref="V34 H34:Q35">
    <cfRule type="containsBlanks" dxfId="35" priority="21">
      <formula>LEN(TRIM(H34))=0</formula>
    </cfRule>
  </conditionalFormatting>
  <conditionalFormatting sqref="O9:Z9">
    <cfRule type="containsBlanks" dxfId="34" priority="11">
      <formula>LEN(TRIM(O9))=0</formula>
    </cfRule>
  </conditionalFormatting>
  <conditionalFormatting sqref="N22:O23 Q22:R23 T22:U23">
    <cfRule type="containsBlanks" dxfId="33" priority="13">
      <formula>LEN(TRIM(N22))=0</formula>
    </cfRule>
  </conditionalFormatting>
  <conditionalFormatting sqref="F31:G35">
    <cfRule type="containsBlanks" dxfId="32" priority="2">
      <formula>LEN(TRIM(F31))=0</formula>
    </cfRule>
  </conditionalFormatting>
  <conditionalFormatting sqref="O10">
    <cfRule type="containsBlanks" dxfId="31" priority="9">
      <formula>LEN(TRIM(O10))=0</formula>
    </cfRule>
  </conditionalFormatting>
  <conditionalFormatting sqref="O11">
    <cfRule type="containsBlanks" dxfId="30" priority="8">
      <formula>LEN(TRIM(O11))=0</formula>
    </cfRule>
  </conditionalFormatting>
  <conditionalFormatting sqref="S11">
    <cfRule type="containsBlanks" dxfId="29" priority="7">
      <formula>LEN(TRIM(S11))=0</formula>
    </cfRule>
  </conditionalFormatting>
  <conditionalFormatting sqref="H19:Z20">
    <cfRule type="containsBlanks" dxfId="28" priority="6">
      <formula>LEN(TRIM(H19))=0</formula>
    </cfRule>
  </conditionalFormatting>
  <conditionalFormatting sqref="R21:S21 H21:I21">
    <cfRule type="containsBlanks" dxfId="27" priority="5">
      <formula>LEN(TRIM(H21))=0</formula>
    </cfRule>
  </conditionalFormatting>
  <conditionalFormatting sqref="N24:V25">
    <cfRule type="containsBlanks" dxfId="26" priority="4">
      <formula>LEN(TRIM(N24))=0</formula>
    </cfRule>
  </conditionalFormatting>
  <conditionalFormatting sqref="N28:V28">
    <cfRule type="containsBlanks" dxfId="25" priority="3">
      <formula>LEN(TRIM(N28))=0</formula>
    </cfRule>
  </conditionalFormatting>
  <conditionalFormatting sqref="O5:Z6 O7 S7">
    <cfRule type="containsBlanks" dxfId="24" priority="1">
      <formula>LEN(TRIM(O5))=0</formula>
    </cfRule>
  </conditionalFormatting>
  <dataValidations count="1">
    <dataValidation type="list" allowBlank="1" showInputMessage="1" showErrorMessage="1" sqref="R21:S21 H21:I21 F31:G35">
      <formula1>"□,■"</formula1>
    </dataValidation>
  </dataValidations>
  <pageMargins left="0.78740157480314965" right="0.78740157480314965" top="0.78740157480314965" bottom="0.59055118110236227"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C29"/>
  <sheetViews>
    <sheetView showGridLines="0" view="pageBreakPreview" topLeftCell="A11" zoomScale="89" zoomScaleNormal="70" zoomScaleSheetLayoutView="89" workbookViewId="0">
      <selection activeCell="D27" sqref="D27:Z27"/>
    </sheetView>
  </sheetViews>
  <sheetFormatPr defaultColWidth="3" defaultRowHeight="18" x14ac:dyDescent="0.45"/>
  <sheetData>
    <row r="1" spans="1:29" ht="21" customHeight="1" x14ac:dyDescent="0.45">
      <c r="A1" s="1"/>
      <c r="B1" s="1"/>
      <c r="C1" s="1"/>
      <c r="D1" s="1"/>
      <c r="E1" s="1"/>
      <c r="F1" s="1"/>
      <c r="G1" s="1"/>
      <c r="H1" s="1"/>
      <c r="I1" s="1"/>
      <c r="J1" s="1"/>
      <c r="K1" s="1"/>
      <c r="L1" s="1"/>
      <c r="M1" s="1"/>
      <c r="N1" s="1"/>
      <c r="O1" s="1"/>
      <c r="P1" s="1"/>
      <c r="Q1" s="1"/>
      <c r="R1" s="1"/>
      <c r="S1" s="1"/>
      <c r="T1" s="1"/>
      <c r="U1" s="1"/>
      <c r="V1" s="1"/>
      <c r="W1" s="1"/>
      <c r="X1" s="1"/>
      <c r="Y1" s="1"/>
      <c r="Z1" s="1"/>
    </row>
    <row r="2" spans="1:29" ht="21" customHeight="1" x14ac:dyDescent="0.45">
      <c r="A2" s="262" t="s">
        <v>204</v>
      </c>
      <c r="B2" s="262"/>
      <c r="C2" s="262"/>
      <c r="D2" s="262"/>
      <c r="E2" s="262"/>
      <c r="F2" s="262"/>
      <c r="G2" s="262"/>
      <c r="H2" s="262"/>
      <c r="I2" s="262"/>
      <c r="J2" s="262"/>
      <c r="K2" s="262"/>
      <c r="L2" s="262"/>
      <c r="M2" s="262"/>
      <c r="N2" s="262"/>
      <c r="O2" s="262"/>
      <c r="P2" s="262"/>
      <c r="Q2" s="262"/>
      <c r="R2" s="262"/>
      <c r="S2" s="262"/>
      <c r="T2" s="262"/>
      <c r="U2" s="262"/>
      <c r="V2" s="262"/>
      <c r="W2" s="262"/>
      <c r="X2" s="262"/>
      <c r="Y2" s="262"/>
      <c r="Z2" s="262"/>
      <c r="AB2" s="1"/>
      <c r="AC2" s="1"/>
    </row>
    <row r="3" spans="1:29" ht="21" customHeight="1" x14ac:dyDescent="0.45">
      <c r="A3" s="206" t="s">
        <v>22</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B3" s="1"/>
      <c r="AC3" s="1"/>
    </row>
    <row r="4" spans="1:29" ht="21" customHeight="1" x14ac:dyDescent="0.45">
      <c r="A4" s="269" t="s">
        <v>20</v>
      </c>
      <c r="B4" s="270"/>
      <c r="C4" s="270"/>
      <c r="D4" s="270"/>
      <c r="E4" s="271"/>
      <c r="F4" s="272" t="s">
        <v>130</v>
      </c>
      <c r="G4" s="273"/>
      <c r="H4" s="273"/>
      <c r="I4" s="273"/>
      <c r="J4" s="274"/>
      <c r="K4" s="272" t="s">
        <v>131</v>
      </c>
      <c r="L4" s="273"/>
      <c r="M4" s="273"/>
      <c r="N4" s="273"/>
      <c r="O4" s="274"/>
      <c r="P4" s="272" t="s">
        <v>132</v>
      </c>
      <c r="Q4" s="273"/>
      <c r="R4" s="273"/>
      <c r="S4" s="273"/>
      <c r="T4" s="274"/>
      <c r="U4" s="272" t="s">
        <v>133</v>
      </c>
      <c r="V4" s="273"/>
      <c r="W4" s="273"/>
      <c r="X4" s="273"/>
      <c r="Y4" s="273"/>
      <c r="Z4" s="274"/>
      <c r="AB4" s="1"/>
      <c r="AC4" s="1"/>
    </row>
    <row r="5" spans="1:29" ht="36" customHeight="1" x14ac:dyDescent="0.45">
      <c r="A5" s="275" t="s">
        <v>129</v>
      </c>
      <c r="B5" s="275"/>
      <c r="C5" s="275"/>
      <c r="D5" s="275"/>
      <c r="E5" s="275"/>
      <c r="F5" s="266">
        <f>'添付5（太陽光）'!H14</f>
        <v>200000</v>
      </c>
      <c r="G5" s="267"/>
      <c r="H5" s="267"/>
      <c r="I5" s="267"/>
      <c r="J5" s="268"/>
      <c r="K5" s="266">
        <f>'添付5（太陽光）'!H35</f>
        <v>16680000</v>
      </c>
      <c r="L5" s="267"/>
      <c r="M5" s="267"/>
      <c r="N5" s="267"/>
      <c r="O5" s="268"/>
      <c r="P5" s="266">
        <f>'添付5（太陽光）'!H56</f>
        <v>7200000</v>
      </c>
      <c r="Q5" s="267"/>
      <c r="R5" s="267"/>
      <c r="S5" s="267"/>
      <c r="T5" s="268"/>
      <c r="U5" s="266">
        <f>SUM(F5:T5)</f>
        <v>24080000</v>
      </c>
      <c r="V5" s="267"/>
      <c r="W5" s="267"/>
      <c r="X5" s="267"/>
      <c r="Y5" s="267"/>
      <c r="Z5" s="268"/>
      <c r="AB5" s="1" t="s">
        <v>34</v>
      </c>
      <c r="AC5" s="1" t="s">
        <v>138</v>
      </c>
    </row>
    <row r="6" spans="1:29" ht="36" customHeight="1" x14ac:dyDescent="0.45">
      <c r="A6" s="275" t="s">
        <v>17</v>
      </c>
      <c r="B6" s="275"/>
      <c r="C6" s="275"/>
      <c r="D6" s="275"/>
      <c r="E6" s="275"/>
      <c r="F6" s="266">
        <f>'添付5（蓄電池）'!H14</f>
        <v>200000</v>
      </c>
      <c r="G6" s="267"/>
      <c r="H6" s="267"/>
      <c r="I6" s="267"/>
      <c r="J6" s="268"/>
      <c r="K6" s="266">
        <f>'添付5（蓄電池）'!H35</f>
        <v>2500000</v>
      </c>
      <c r="L6" s="267"/>
      <c r="M6" s="267"/>
      <c r="N6" s="267"/>
      <c r="O6" s="268"/>
      <c r="P6" s="266">
        <f>'添付5（蓄電池）'!H56</f>
        <v>1500000</v>
      </c>
      <c r="Q6" s="267"/>
      <c r="R6" s="267"/>
      <c r="S6" s="267"/>
      <c r="T6" s="268"/>
      <c r="U6" s="266">
        <f t="shared" ref="U6" si="0">SUM(F6:T6)</f>
        <v>4200000</v>
      </c>
      <c r="V6" s="267"/>
      <c r="W6" s="267"/>
      <c r="X6" s="267"/>
      <c r="Y6" s="267"/>
      <c r="Z6" s="268"/>
      <c r="AB6" s="1" t="s">
        <v>34</v>
      </c>
      <c r="AC6" s="1" t="s">
        <v>138</v>
      </c>
    </row>
    <row r="7" spans="1:29" ht="21" customHeight="1" x14ac:dyDescent="0.45">
      <c r="A7" s="263" t="s">
        <v>23</v>
      </c>
      <c r="B7" s="264"/>
      <c r="C7" s="264"/>
      <c r="D7" s="264"/>
      <c r="E7" s="265"/>
      <c r="F7" s="266">
        <f>SUM(F5:J6)</f>
        <v>400000</v>
      </c>
      <c r="G7" s="267"/>
      <c r="H7" s="267"/>
      <c r="I7" s="267"/>
      <c r="J7" s="268"/>
      <c r="K7" s="266">
        <f>SUM(K5:O6)</f>
        <v>19180000</v>
      </c>
      <c r="L7" s="267"/>
      <c r="M7" s="267"/>
      <c r="N7" s="267"/>
      <c r="O7" s="268"/>
      <c r="P7" s="266">
        <f>SUM(P5:T6)</f>
        <v>8700000</v>
      </c>
      <c r="Q7" s="267"/>
      <c r="R7" s="267"/>
      <c r="S7" s="267"/>
      <c r="T7" s="268"/>
      <c r="U7" s="266">
        <f>SUM(F7:T7)</f>
        <v>28280000</v>
      </c>
      <c r="V7" s="267"/>
      <c r="W7" s="267"/>
      <c r="X7" s="267"/>
      <c r="Y7" s="267"/>
      <c r="Z7" s="268"/>
      <c r="AB7" s="1" t="s">
        <v>34</v>
      </c>
      <c r="AC7" s="1" t="s">
        <v>138</v>
      </c>
    </row>
    <row r="8" spans="1:29" ht="21" customHeight="1" x14ac:dyDescent="0.45">
      <c r="A8" s="261" t="s">
        <v>24</v>
      </c>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B8" s="1"/>
      <c r="AC8" s="1"/>
    </row>
    <row r="9" spans="1:29" ht="21" customHeight="1" x14ac:dyDescent="0.45">
      <c r="A9" s="98"/>
      <c r="B9" s="1"/>
      <c r="C9" s="1"/>
      <c r="D9" s="1"/>
      <c r="E9" s="1"/>
      <c r="F9" s="1"/>
      <c r="G9" s="1"/>
      <c r="H9" s="1"/>
      <c r="I9" s="1"/>
      <c r="J9" s="1"/>
      <c r="K9" s="1"/>
      <c r="L9" s="1"/>
      <c r="M9" s="1"/>
      <c r="N9" s="1"/>
      <c r="O9" s="1"/>
      <c r="P9" s="1"/>
      <c r="Q9" s="1"/>
      <c r="R9" s="1"/>
      <c r="S9" s="1"/>
      <c r="T9" s="1"/>
      <c r="U9" s="1"/>
      <c r="V9" s="1"/>
      <c r="W9" s="1"/>
      <c r="X9" s="1"/>
      <c r="Y9" s="1"/>
      <c r="Z9" s="1"/>
      <c r="AB9" s="1"/>
      <c r="AC9" s="1"/>
    </row>
    <row r="10" spans="1:29" ht="21" customHeight="1" x14ac:dyDescent="0.45">
      <c r="A10" s="276" t="s">
        <v>134</v>
      </c>
      <c r="B10" s="261"/>
      <c r="C10" s="261"/>
      <c r="D10" s="261"/>
      <c r="E10" s="277"/>
      <c r="F10" s="280" t="s">
        <v>278</v>
      </c>
      <c r="G10" s="281"/>
      <c r="H10" s="282" t="s">
        <v>139</v>
      </c>
      <c r="I10" s="282"/>
      <c r="J10" s="282"/>
      <c r="K10" s="282"/>
      <c r="L10" s="282"/>
      <c r="M10" s="282"/>
      <c r="N10" s="282"/>
      <c r="O10" s="282"/>
      <c r="P10" s="282"/>
      <c r="Q10" s="282"/>
      <c r="R10" s="282"/>
      <c r="S10" s="282"/>
      <c r="T10" s="282"/>
      <c r="U10" s="282"/>
      <c r="V10" s="282"/>
      <c r="W10" s="282"/>
      <c r="X10" s="282"/>
      <c r="Y10" s="282"/>
      <c r="Z10" s="282"/>
      <c r="AB10" s="1" t="s">
        <v>34</v>
      </c>
      <c r="AC10" s="1" t="s">
        <v>141</v>
      </c>
    </row>
    <row r="11" spans="1:29" ht="21" customHeight="1" x14ac:dyDescent="0.45">
      <c r="A11" s="278"/>
      <c r="B11" s="262"/>
      <c r="C11" s="262"/>
      <c r="D11" s="262"/>
      <c r="E11" s="279"/>
      <c r="F11" s="280" t="s">
        <v>277</v>
      </c>
      <c r="G11" s="281"/>
      <c r="H11" s="282" t="s">
        <v>128</v>
      </c>
      <c r="I11" s="282"/>
      <c r="J11" s="282"/>
      <c r="K11" s="282"/>
      <c r="L11" s="282"/>
      <c r="M11" s="282"/>
      <c r="N11" s="282"/>
      <c r="O11" s="282"/>
      <c r="P11" s="282"/>
      <c r="Q11" s="282"/>
      <c r="R11" s="282"/>
      <c r="S11" s="282"/>
      <c r="T11" s="282"/>
      <c r="U11" s="282"/>
      <c r="V11" s="282"/>
      <c r="W11" s="282"/>
      <c r="X11" s="282"/>
      <c r="Y11" s="282"/>
      <c r="Z11" s="282"/>
      <c r="AB11" s="1" t="s">
        <v>34</v>
      </c>
      <c r="AC11" s="1" t="s">
        <v>140</v>
      </c>
    </row>
    <row r="12" spans="1:29" ht="21" customHeight="1" x14ac:dyDescent="0.45">
      <c r="A12" s="284" t="s">
        <v>16</v>
      </c>
      <c r="B12" s="284"/>
      <c r="C12" s="284"/>
      <c r="D12" s="284"/>
      <c r="E12" s="284"/>
      <c r="F12" s="284"/>
      <c r="G12" s="284"/>
      <c r="H12" s="284"/>
      <c r="I12" s="284"/>
      <c r="J12" s="284"/>
      <c r="K12" s="284"/>
      <c r="L12" s="284"/>
      <c r="M12" s="284"/>
      <c r="N12" s="284"/>
      <c r="O12" s="284"/>
      <c r="P12" s="284"/>
      <c r="Q12" s="284"/>
      <c r="R12" s="284"/>
      <c r="S12" s="284"/>
      <c r="T12" s="284"/>
      <c r="U12" s="284"/>
      <c r="V12" s="284"/>
      <c r="W12" s="284"/>
      <c r="X12" s="284"/>
      <c r="Y12" s="284"/>
      <c r="Z12" s="284"/>
      <c r="AB12" s="1"/>
      <c r="AC12" s="1"/>
    </row>
    <row r="13" spans="1:29" ht="21" customHeight="1" x14ac:dyDescent="0.45">
      <c r="A13" s="96"/>
      <c r="B13" s="1"/>
      <c r="C13" s="1"/>
      <c r="D13" s="1"/>
      <c r="E13" s="1"/>
      <c r="F13" s="1"/>
      <c r="G13" s="1"/>
      <c r="H13" s="1"/>
      <c r="I13" s="1"/>
      <c r="J13" s="1"/>
      <c r="K13" s="1"/>
      <c r="L13" s="1"/>
      <c r="M13" s="1"/>
      <c r="N13" s="1"/>
      <c r="O13" s="1"/>
      <c r="P13" s="1"/>
      <c r="Q13" s="1"/>
      <c r="R13" s="1"/>
      <c r="S13" s="1"/>
      <c r="T13" s="1"/>
      <c r="U13" s="1"/>
      <c r="V13" s="1"/>
      <c r="W13" s="1"/>
      <c r="X13" s="1"/>
      <c r="Y13" s="1"/>
      <c r="Z13" s="1"/>
    </row>
    <row r="14" spans="1:29" ht="21" customHeight="1" x14ac:dyDescent="0.45">
      <c r="A14" s="262" t="s">
        <v>205</v>
      </c>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B14" s="1"/>
      <c r="AC14" s="1"/>
    </row>
    <row r="15" spans="1:29" ht="21.6" customHeight="1" x14ac:dyDescent="0.45">
      <c r="A15" s="206" t="s">
        <v>20</v>
      </c>
      <c r="B15" s="206"/>
      <c r="C15" s="206"/>
      <c r="D15" s="206"/>
      <c r="E15" s="206"/>
      <c r="F15" s="269" t="s">
        <v>25</v>
      </c>
      <c r="G15" s="270"/>
      <c r="H15" s="270"/>
      <c r="I15" s="270"/>
      <c r="J15" s="270"/>
      <c r="K15" s="270"/>
      <c r="L15" s="270"/>
      <c r="M15" s="270"/>
      <c r="N15" s="270"/>
      <c r="O15" s="271"/>
      <c r="P15" s="269" t="s">
        <v>26</v>
      </c>
      <c r="Q15" s="270"/>
      <c r="R15" s="270"/>
      <c r="S15" s="270"/>
      <c r="T15" s="270"/>
      <c r="U15" s="270"/>
      <c r="V15" s="270"/>
      <c r="W15" s="270"/>
      <c r="X15" s="270"/>
      <c r="Y15" s="270"/>
      <c r="Z15" s="271"/>
      <c r="AB15" s="1"/>
      <c r="AC15" s="1"/>
    </row>
    <row r="16" spans="1:29" ht="21.6" customHeight="1" x14ac:dyDescent="0.45">
      <c r="A16" s="296" t="s">
        <v>129</v>
      </c>
      <c r="B16" s="296"/>
      <c r="C16" s="296"/>
      <c r="D16" s="296"/>
      <c r="E16" s="296"/>
      <c r="F16" s="287">
        <f>MIN(U16*115000,120000000)</f>
        <v>13110000</v>
      </c>
      <c r="G16" s="288"/>
      <c r="H16" s="288"/>
      <c r="I16" s="288"/>
      <c r="J16" s="288"/>
      <c r="K16" s="288"/>
      <c r="L16" s="288"/>
      <c r="M16" s="288"/>
      <c r="N16" s="288"/>
      <c r="O16" s="289"/>
      <c r="P16" s="290" t="str">
        <f>IF(OR(F16&gt;F17,F16=0),"□","■")</f>
        <v>□</v>
      </c>
      <c r="Q16" s="291"/>
      <c r="R16" s="286" t="s">
        <v>136</v>
      </c>
      <c r="S16" s="286"/>
      <c r="T16" s="292"/>
      <c r="U16" s="283">
        <f>'様式6-1'!X31</f>
        <v>114</v>
      </c>
      <c r="V16" s="283"/>
      <c r="W16" s="285" t="s">
        <v>269</v>
      </c>
      <c r="X16" s="286"/>
      <c r="Y16" s="286"/>
      <c r="Z16" s="286"/>
      <c r="AB16" s="1" t="s">
        <v>34</v>
      </c>
      <c r="AC16" s="1" t="s">
        <v>87</v>
      </c>
    </row>
    <row r="17" spans="1:29" ht="21.6" customHeight="1" x14ac:dyDescent="0.45">
      <c r="A17" s="296"/>
      <c r="B17" s="296"/>
      <c r="C17" s="296"/>
      <c r="D17" s="296"/>
      <c r="E17" s="296"/>
      <c r="F17" s="287">
        <f>ROUNDDOWN(U5/2,-3)</f>
        <v>12040000</v>
      </c>
      <c r="G17" s="288"/>
      <c r="H17" s="288"/>
      <c r="I17" s="288"/>
      <c r="J17" s="288"/>
      <c r="K17" s="288"/>
      <c r="L17" s="288"/>
      <c r="M17" s="288"/>
      <c r="N17" s="288"/>
      <c r="O17" s="289"/>
      <c r="P17" s="290" t="str">
        <f>IF(OR(F17&gt;F16,F17=0),"□","■")</f>
        <v>■</v>
      </c>
      <c r="Q17" s="291"/>
      <c r="R17" s="286" t="s">
        <v>27</v>
      </c>
      <c r="S17" s="286"/>
      <c r="T17" s="286"/>
      <c r="U17" s="286"/>
      <c r="V17" s="286"/>
      <c r="W17" s="286"/>
      <c r="X17" s="286"/>
      <c r="Y17" s="286"/>
      <c r="Z17" s="286"/>
      <c r="AB17" s="99" t="s">
        <v>34</v>
      </c>
      <c r="AC17" s="1" t="s">
        <v>87</v>
      </c>
    </row>
    <row r="18" spans="1:29" ht="21.6" customHeight="1" x14ac:dyDescent="0.45">
      <c r="A18" s="286" t="s">
        <v>17</v>
      </c>
      <c r="B18" s="286"/>
      <c r="C18" s="286"/>
      <c r="D18" s="286"/>
      <c r="E18" s="286"/>
      <c r="F18" s="287">
        <f>U18*75000</f>
        <v>1230000</v>
      </c>
      <c r="G18" s="288"/>
      <c r="H18" s="288"/>
      <c r="I18" s="288"/>
      <c r="J18" s="288"/>
      <c r="K18" s="288"/>
      <c r="L18" s="288"/>
      <c r="M18" s="288"/>
      <c r="N18" s="288"/>
      <c r="O18" s="289"/>
      <c r="P18" s="290" t="str">
        <f>IF(OR(F18&gt;F19,F18=0),"□","■")</f>
        <v>■</v>
      </c>
      <c r="Q18" s="291"/>
      <c r="R18" s="286" t="s">
        <v>135</v>
      </c>
      <c r="S18" s="286"/>
      <c r="T18" s="292"/>
      <c r="U18" s="293">
        <f>MIN(添付2!G21,添付2!K21)</f>
        <v>16.399999999999999</v>
      </c>
      <c r="V18" s="293"/>
      <c r="W18" s="294" t="s">
        <v>270</v>
      </c>
      <c r="X18" s="295"/>
      <c r="Y18" s="295"/>
      <c r="Z18" s="295"/>
      <c r="AA18" s="109"/>
      <c r="AB18" s="1" t="s">
        <v>34</v>
      </c>
      <c r="AC18" s="1" t="s">
        <v>87</v>
      </c>
    </row>
    <row r="19" spans="1:29" ht="21.6" customHeight="1" x14ac:dyDescent="0.45">
      <c r="A19" s="286"/>
      <c r="B19" s="286"/>
      <c r="C19" s="286"/>
      <c r="D19" s="286"/>
      <c r="E19" s="286"/>
      <c r="F19" s="287">
        <f>ROUNDDOWN(U6/2,-3)</f>
        <v>2100000</v>
      </c>
      <c r="G19" s="288"/>
      <c r="H19" s="288"/>
      <c r="I19" s="288"/>
      <c r="J19" s="288"/>
      <c r="K19" s="288"/>
      <c r="L19" s="288"/>
      <c r="M19" s="288"/>
      <c r="N19" s="288"/>
      <c r="O19" s="289"/>
      <c r="P19" s="290" t="str">
        <f>IF(OR(F19&gt;F18,F19=0),"□","■")</f>
        <v>□</v>
      </c>
      <c r="Q19" s="291"/>
      <c r="R19" s="286" t="s">
        <v>27</v>
      </c>
      <c r="S19" s="286"/>
      <c r="T19" s="286"/>
      <c r="U19" s="286"/>
      <c r="V19" s="286"/>
      <c r="W19" s="286"/>
      <c r="X19" s="286"/>
      <c r="Y19" s="286"/>
      <c r="Z19" s="286"/>
      <c r="AB19" s="99" t="s">
        <v>34</v>
      </c>
      <c r="AC19" s="1" t="s">
        <v>87</v>
      </c>
    </row>
    <row r="20" spans="1:29" ht="21.6" customHeight="1" x14ac:dyDescent="0.45">
      <c r="A20" s="207" t="s">
        <v>23</v>
      </c>
      <c r="B20" s="207"/>
      <c r="C20" s="207"/>
      <c r="D20" s="207"/>
      <c r="E20" s="207"/>
      <c r="F20" s="226">
        <f>IF(F16&lt;F17,F16,F17)+IF(F18&lt;F19,F18,F19)</f>
        <v>13270000</v>
      </c>
      <c r="G20" s="226"/>
      <c r="H20" s="226"/>
      <c r="I20" s="226"/>
      <c r="J20" s="226"/>
      <c r="K20" s="226"/>
      <c r="L20" s="226"/>
      <c r="M20" s="226"/>
      <c r="N20" s="226"/>
      <c r="O20" s="226"/>
      <c r="P20" s="297"/>
      <c r="Q20" s="297"/>
      <c r="R20" s="297"/>
      <c r="S20" s="297"/>
      <c r="T20" s="297"/>
      <c r="U20" s="297"/>
      <c r="V20" s="297"/>
      <c r="W20" s="297"/>
      <c r="X20" s="297"/>
      <c r="Y20" s="297"/>
      <c r="Z20" s="297"/>
      <c r="AB20" s="99" t="s">
        <v>34</v>
      </c>
      <c r="AC20" s="1" t="s">
        <v>87</v>
      </c>
    </row>
    <row r="21" spans="1:29" ht="30" customHeight="1" x14ac:dyDescent="0.45">
      <c r="A21" s="298" t="s">
        <v>28</v>
      </c>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B21" s="1"/>
      <c r="AC21" s="1"/>
    </row>
    <row r="22" spans="1:29" ht="21" customHeight="1" x14ac:dyDescent="0.45">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9" ht="21" customHeight="1" x14ac:dyDescent="0.45">
      <c r="A23" s="262" t="s">
        <v>206</v>
      </c>
      <c r="B23" s="262"/>
      <c r="C23" s="262"/>
      <c r="D23" s="262"/>
      <c r="E23" s="262"/>
      <c r="F23" s="262"/>
      <c r="G23" s="262"/>
      <c r="H23" s="262"/>
      <c r="I23" s="262"/>
      <c r="J23" s="262"/>
      <c r="K23" s="262"/>
      <c r="L23" s="262"/>
      <c r="M23" s="262"/>
      <c r="N23" s="262"/>
      <c r="O23" s="262"/>
      <c r="P23" s="262"/>
      <c r="Q23" s="262"/>
      <c r="R23" s="262"/>
      <c r="S23" s="262"/>
      <c r="T23" s="262"/>
      <c r="U23" s="262"/>
      <c r="V23" s="262"/>
      <c r="W23" s="262"/>
      <c r="X23" s="262"/>
      <c r="Y23" s="262"/>
      <c r="Z23" s="262"/>
    </row>
    <row r="24" spans="1:29" ht="21" customHeight="1" x14ac:dyDescent="0.45">
      <c r="A24" s="315" t="s">
        <v>207</v>
      </c>
      <c r="B24" s="315"/>
      <c r="C24" s="315"/>
      <c r="D24" s="315"/>
      <c r="E24" s="315"/>
      <c r="F24" s="299" t="s">
        <v>215</v>
      </c>
      <c r="G24" s="320"/>
      <c r="H24" s="320"/>
      <c r="I24" s="320"/>
      <c r="J24" s="299" t="s">
        <v>214</v>
      </c>
      <c r="K24" s="320"/>
      <c r="L24" s="320"/>
      <c r="M24" s="300"/>
      <c r="N24" s="320" t="s">
        <v>213</v>
      </c>
      <c r="O24" s="320"/>
      <c r="P24" s="320"/>
      <c r="Q24" s="300"/>
      <c r="R24" s="299" t="s">
        <v>212</v>
      </c>
      <c r="S24" s="300"/>
      <c r="T24" s="315" t="s">
        <v>211</v>
      </c>
      <c r="U24" s="315"/>
      <c r="V24" s="315"/>
      <c r="W24" s="315"/>
      <c r="X24" s="315"/>
      <c r="Y24" s="315"/>
      <c r="Z24" s="315"/>
    </row>
    <row r="25" spans="1:29" ht="36" customHeight="1" x14ac:dyDescent="0.45">
      <c r="A25" s="318" t="s">
        <v>279</v>
      </c>
      <c r="B25" s="319"/>
      <c r="C25" s="319"/>
      <c r="D25" s="316" t="s">
        <v>280</v>
      </c>
      <c r="E25" s="317"/>
      <c r="F25" s="318" t="s">
        <v>281</v>
      </c>
      <c r="G25" s="319"/>
      <c r="H25" s="321" t="s">
        <v>282</v>
      </c>
      <c r="I25" s="322"/>
      <c r="J25" s="148" t="s">
        <v>283</v>
      </c>
      <c r="K25" s="149" t="s">
        <v>283</v>
      </c>
      <c r="L25" s="149" t="s">
        <v>283</v>
      </c>
      <c r="M25" s="150" t="s">
        <v>283</v>
      </c>
      <c r="N25" s="148" t="s">
        <v>283</v>
      </c>
      <c r="O25" s="149" t="s">
        <v>283</v>
      </c>
      <c r="P25" s="149" t="s">
        <v>283</v>
      </c>
      <c r="Q25" s="151" t="s">
        <v>283</v>
      </c>
      <c r="R25" s="301" t="s">
        <v>284</v>
      </c>
      <c r="S25" s="302"/>
      <c r="T25" s="148" t="s">
        <v>283</v>
      </c>
      <c r="U25" s="149" t="s">
        <v>283</v>
      </c>
      <c r="V25" s="149" t="s">
        <v>283</v>
      </c>
      <c r="W25" s="149" t="s">
        <v>283</v>
      </c>
      <c r="X25" s="149" t="s">
        <v>283</v>
      </c>
      <c r="Y25" s="149" t="s">
        <v>283</v>
      </c>
      <c r="Z25" s="150" t="s">
        <v>283</v>
      </c>
    </row>
    <row r="26" spans="1:29" ht="21" customHeight="1" x14ac:dyDescent="0.45">
      <c r="A26" s="303" t="s">
        <v>208</v>
      </c>
      <c r="B26" s="304"/>
      <c r="C26" s="305"/>
      <c r="D26" s="309" t="s">
        <v>326</v>
      </c>
      <c r="E26" s="310"/>
      <c r="F26" s="310"/>
      <c r="G26" s="310"/>
      <c r="H26" s="310"/>
      <c r="I26" s="310"/>
      <c r="J26" s="310"/>
      <c r="K26" s="310"/>
      <c r="L26" s="310"/>
      <c r="M26" s="310"/>
      <c r="N26" s="310"/>
      <c r="O26" s="310"/>
      <c r="P26" s="310"/>
      <c r="Q26" s="310"/>
      <c r="R26" s="310"/>
      <c r="S26" s="310"/>
      <c r="T26" s="310"/>
      <c r="U26" s="310"/>
      <c r="V26" s="310"/>
      <c r="W26" s="310"/>
      <c r="X26" s="310"/>
      <c r="Y26" s="310"/>
      <c r="Z26" s="311"/>
    </row>
    <row r="27" spans="1:29" ht="29.7" customHeight="1" x14ac:dyDescent="0.45">
      <c r="A27" s="306" t="s">
        <v>209</v>
      </c>
      <c r="B27" s="307"/>
      <c r="C27" s="308"/>
      <c r="D27" s="312" t="s">
        <v>325</v>
      </c>
      <c r="E27" s="313"/>
      <c r="F27" s="313"/>
      <c r="G27" s="313"/>
      <c r="H27" s="313"/>
      <c r="I27" s="313"/>
      <c r="J27" s="313"/>
      <c r="K27" s="313"/>
      <c r="L27" s="313"/>
      <c r="M27" s="313"/>
      <c r="N27" s="313"/>
      <c r="O27" s="313"/>
      <c r="P27" s="313"/>
      <c r="Q27" s="313"/>
      <c r="R27" s="313"/>
      <c r="S27" s="313"/>
      <c r="T27" s="313"/>
      <c r="U27" s="313"/>
      <c r="V27" s="313"/>
      <c r="W27" s="313"/>
      <c r="X27" s="313"/>
      <c r="Y27" s="313"/>
      <c r="Z27" s="314"/>
    </row>
    <row r="28" spans="1:29" ht="30" customHeight="1" x14ac:dyDescent="0.45">
      <c r="A28" s="261" t="s">
        <v>210</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row>
    <row r="29" spans="1:29" x14ac:dyDescent="0.45">
      <c r="A29" s="1"/>
      <c r="B29" s="1"/>
      <c r="C29" s="1"/>
      <c r="D29" s="1"/>
      <c r="E29" s="1"/>
      <c r="F29" s="1"/>
      <c r="G29" s="1"/>
      <c r="H29" s="1"/>
      <c r="I29" s="1"/>
      <c r="J29" s="1"/>
      <c r="K29" s="1"/>
      <c r="L29" s="1"/>
      <c r="M29" s="1"/>
      <c r="N29" s="1"/>
      <c r="O29" s="1"/>
      <c r="P29" s="1"/>
      <c r="Q29" s="1"/>
      <c r="R29" s="1"/>
      <c r="S29" s="1"/>
      <c r="T29" s="1"/>
      <c r="U29" s="1"/>
      <c r="V29" s="1"/>
      <c r="W29" s="1"/>
      <c r="X29" s="1"/>
      <c r="Y29" s="1"/>
      <c r="Z29" s="1"/>
    </row>
  </sheetData>
  <mergeCells count="73">
    <mergeCell ref="T24:Z24"/>
    <mergeCell ref="F24:I24"/>
    <mergeCell ref="F25:G25"/>
    <mergeCell ref="H25:I25"/>
    <mergeCell ref="J24:M24"/>
    <mergeCell ref="N24:Q24"/>
    <mergeCell ref="A28:Z28"/>
    <mergeCell ref="A23:Z23"/>
    <mergeCell ref="A20:E20"/>
    <mergeCell ref="F20:O20"/>
    <mergeCell ref="P20:Q20"/>
    <mergeCell ref="R20:Z20"/>
    <mergeCell ref="A21:Z21"/>
    <mergeCell ref="R24:S24"/>
    <mergeCell ref="R25:S25"/>
    <mergeCell ref="A26:C26"/>
    <mergeCell ref="A27:C27"/>
    <mergeCell ref="D26:Z26"/>
    <mergeCell ref="D27:Z27"/>
    <mergeCell ref="A24:E24"/>
    <mergeCell ref="D25:E25"/>
    <mergeCell ref="A25:C25"/>
    <mergeCell ref="F17:O17"/>
    <mergeCell ref="P17:Q17"/>
    <mergeCell ref="R17:Z17"/>
    <mergeCell ref="A18:E19"/>
    <mergeCell ref="F18:O18"/>
    <mergeCell ref="P18:Q18"/>
    <mergeCell ref="R18:T18"/>
    <mergeCell ref="U18:V18"/>
    <mergeCell ref="W18:Z18"/>
    <mergeCell ref="F19:O19"/>
    <mergeCell ref="P19:Q19"/>
    <mergeCell ref="R19:Z19"/>
    <mergeCell ref="A16:E17"/>
    <mergeCell ref="F16:O16"/>
    <mergeCell ref="P16:Q16"/>
    <mergeCell ref="R16:T16"/>
    <mergeCell ref="U16:V16"/>
    <mergeCell ref="A12:Z12"/>
    <mergeCell ref="A14:Z14"/>
    <mergeCell ref="A15:E15"/>
    <mergeCell ref="F15:O15"/>
    <mergeCell ref="P15:Z15"/>
    <mergeCell ref="W16:Z16"/>
    <mergeCell ref="A10:E11"/>
    <mergeCell ref="F10:G10"/>
    <mergeCell ref="H10:Z10"/>
    <mergeCell ref="F11:G11"/>
    <mergeCell ref="H11:Z11"/>
    <mergeCell ref="P5:T5"/>
    <mergeCell ref="U5:Z5"/>
    <mergeCell ref="A6:E6"/>
    <mergeCell ref="F6:J6"/>
    <mergeCell ref="K6:O6"/>
    <mergeCell ref="P6:T6"/>
    <mergeCell ref="U6:Z6"/>
    <mergeCell ref="A8:Z8"/>
    <mergeCell ref="A2:Z2"/>
    <mergeCell ref="A3:Z3"/>
    <mergeCell ref="A7:E7"/>
    <mergeCell ref="F7:J7"/>
    <mergeCell ref="K7:O7"/>
    <mergeCell ref="P7:T7"/>
    <mergeCell ref="U7:Z7"/>
    <mergeCell ref="A4:E4"/>
    <mergeCell ref="F4:J4"/>
    <mergeCell ref="K4:O4"/>
    <mergeCell ref="P4:T4"/>
    <mergeCell ref="U4:Z4"/>
    <mergeCell ref="A5:E5"/>
    <mergeCell ref="F5:J5"/>
    <mergeCell ref="K5:O5"/>
  </mergeCells>
  <phoneticPr fontId="21"/>
  <conditionalFormatting sqref="U18 U16">
    <cfRule type="containsBlanks" dxfId="23" priority="9">
      <formula>LEN(TRIM(U16))=0</formula>
    </cfRule>
  </conditionalFormatting>
  <conditionalFormatting sqref="N25">
    <cfRule type="containsBlanks" dxfId="22" priority="2">
      <formula>LEN(TRIM(N25))=0</formula>
    </cfRule>
  </conditionalFormatting>
  <conditionalFormatting sqref="F10:G11">
    <cfRule type="containsBlanks" dxfId="21" priority="5">
      <formula>LEN(TRIM(F10))=0</formula>
    </cfRule>
  </conditionalFormatting>
  <conditionalFormatting sqref="A25:F25 H25 J25:M25 O25:R25">
    <cfRule type="containsBlanks" dxfId="20" priority="4">
      <formula>LEN(TRIM(A25))=0</formula>
    </cfRule>
  </conditionalFormatting>
  <conditionalFormatting sqref="T25:Z25">
    <cfRule type="containsBlanks" dxfId="19" priority="3">
      <formula>LEN(TRIM(T25))=0</formula>
    </cfRule>
  </conditionalFormatting>
  <conditionalFormatting sqref="D26:Z27">
    <cfRule type="containsBlanks" dxfId="18" priority="1">
      <formula>LEN(TRIM(D26))=0</formula>
    </cfRule>
  </conditionalFormatting>
  <dataValidations count="4">
    <dataValidation type="list" allowBlank="1" showInputMessage="1" showErrorMessage="1" sqref="F10:F11">
      <formula1>"□,■"</formula1>
    </dataValidation>
    <dataValidation type="list" allowBlank="1" showInputMessage="1" showErrorMessage="1" sqref="D25:E25">
      <formula1>"■銀行,■信用金庫,■信用組合,■農協,■労働金庫"</formula1>
    </dataValidation>
    <dataValidation type="list" allowBlank="1" showInputMessage="1" showErrorMessage="1" sqref="H25">
      <formula1>"■本店,■支店,■出張所"</formula1>
    </dataValidation>
    <dataValidation type="list" allowBlank="1" showInputMessage="1" showErrorMessage="1" sqref="R25">
      <formula1>"■普通,■当座"</formula1>
    </dataValidation>
  </dataValidations>
  <pageMargins left="0.78740157480314965" right="0.78740157480314965" top="0.78740157480314965" bottom="0.59055118110236227" header="0.31496062992125984" footer="0.31496062992125984"/>
  <pageSetup paperSize="9" orientation="portrait" r:id="rId1"/>
  <ignoredErrors>
    <ignoredError sqref="P17:P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J23"/>
  <sheetViews>
    <sheetView showGridLines="0" view="pageBreakPreview" zoomScale="80" zoomScaleNormal="100" zoomScaleSheetLayoutView="80" workbookViewId="0">
      <selection activeCell="G2" sqref="G2"/>
    </sheetView>
  </sheetViews>
  <sheetFormatPr defaultColWidth="8.69921875" defaultRowHeight="13.2" x14ac:dyDescent="0.45"/>
  <cols>
    <col min="1" max="1" width="1" style="5" customWidth="1"/>
    <col min="2" max="2" width="8.69921875" style="5" customWidth="1"/>
    <col min="3" max="3" width="21.69921875" style="7" customWidth="1"/>
    <col min="4" max="4" width="5.8984375" style="5" bestFit="1" customWidth="1"/>
    <col min="5" max="5" width="8.8984375" style="5" customWidth="1"/>
    <col min="6" max="6" width="7" style="5" bestFit="1" customWidth="1"/>
    <col min="7" max="7" width="23.69921875" style="8" customWidth="1"/>
    <col min="8" max="8" width="1" style="5" customWidth="1"/>
    <col min="9" max="9" width="8.69921875" style="6"/>
    <col min="10" max="16384" width="8.69921875" style="5"/>
  </cols>
  <sheetData>
    <row r="1" spans="1:10" ht="27" customHeight="1" thickBot="1" x14ac:dyDescent="0.5">
      <c r="A1" s="323" t="s">
        <v>33</v>
      </c>
      <c r="B1" s="324"/>
      <c r="C1" s="2" t="s">
        <v>60</v>
      </c>
      <c r="D1" s="3"/>
      <c r="E1" s="3"/>
      <c r="F1" s="3"/>
      <c r="G1" s="4"/>
      <c r="I1" s="6" t="s">
        <v>34</v>
      </c>
      <c r="J1" s="5" t="s">
        <v>61</v>
      </c>
    </row>
    <row r="2" spans="1:10" ht="18.600000000000001" customHeight="1" thickBot="1" x14ac:dyDescent="0.5"/>
    <row r="3" spans="1:10" ht="27" customHeight="1" thickBot="1" x14ac:dyDescent="0.5">
      <c r="B3" s="326" t="s">
        <v>62</v>
      </c>
      <c r="C3" s="327"/>
      <c r="D3" s="328" t="str">
        <f>IF('様式6-1'!O6&lt;&gt;"",'様式6-1'!O6,"―")</f>
        <v>医療法人　いばエネ病院</v>
      </c>
      <c r="E3" s="329"/>
      <c r="F3" s="329"/>
      <c r="G3" s="330"/>
      <c r="I3" s="14" t="s">
        <v>34</v>
      </c>
      <c r="J3" s="15" t="s">
        <v>87</v>
      </c>
    </row>
    <row r="4" spans="1:10" ht="27" customHeight="1" thickBot="1" x14ac:dyDescent="0.5">
      <c r="B4" s="326" t="s">
        <v>35</v>
      </c>
      <c r="C4" s="327"/>
      <c r="D4" s="328" t="str">
        <f>IF('様式6-1'!O10&lt;&gt;"",'様式6-1'!O10,"―")</f>
        <v>-</v>
      </c>
      <c r="E4" s="329"/>
      <c r="F4" s="329"/>
      <c r="G4" s="330"/>
      <c r="I4" s="6" t="s">
        <v>34</v>
      </c>
      <c r="J4" s="5" t="s">
        <v>36</v>
      </c>
    </row>
    <row r="5" spans="1:10" ht="18.600000000000001" customHeight="1" x14ac:dyDescent="0.45"/>
    <row r="6" spans="1:10" ht="18.600000000000001" customHeight="1" x14ac:dyDescent="0.45">
      <c r="B6" s="9" t="s">
        <v>37</v>
      </c>
      <c r="C6" s="10" t="s">
        <v>38</v>
      </c>
      <c r="D6" s="9" t="s">
        <v>39</v>
      </c>
      <c r="E6" s="9" t="s">
        <v>40</v>
      </c>
      <c r="F6" s="9" t="s">
        <v>41</v>
      </c>
      <c r="G6" s="10" t="s">
        <v>42</v>
      </c>
    </row>
    <row r="7" spans="1:10" ht="25.2" customHeight="1" x14ac:dyDescent="0.45">
      <c r="B7" s="9" t="s">
        <v>11</v>
      </c>
      <c r="C7" s="10" t="s">
        <v>123</v>
      </c>
      <c r="D7" s="12" t="s">
        <v>216</v>
      </c>
      <c r="E7" s="13" t="s">
        <v>69</v>
      </c>
      <c r="F7" s="152" t="s">
        <v>285</v>
      </c>
      <c r="G7" s="44"/>
    </row>
    <row r="8" spans="1:10" ht="18.600000000000001" customHeight="1" x14ac:dyDescent="0.45">
      <c r="B8" s="11" t="s">
        <v>43</v>
      </c>
      <c r="C8" s="10" t="s">
        <v>44</v>
      </c>
      <c r="D8" s="12" t="s">
        <v>45</v>
      </c>
      <c r="E8" s="12" t="s">
        <v>46</v>
      </c>
      <c r="F8" s="152" t="s">
        <v>285</v>
      </c>
      <c r="G8" s="44" t="s">
        <v>63</v>
      </c>
      <c r="I8" s="6" t="s">
        <v>34</v>
      </c>
      <c r="J8" s="5" t="s">
        <v>179</v>
      </c>
    </row>
    <row r="9" spans="1:10" x14ac:dyDescent="0.45">
      <c r="B9" s="11" t="s">
        <v>47</v>
      </c>
      <c r="C9" s="10" t="s">
        <v>56</v>
      </c>
      <c r="D9" s="12"/>
      <c r="E9" s="12" t="s">
        <v>46</v>
      </c>
      <c r="F9" s="152" t="s">
        <v>285</v>
      </c>
      <c r="G9" s="44"/>
    </row>
    <row r="10" spans="1:10" ht="39.6" x14ac:dyDescent="0.45">
      <c r="B10" s="11" t="s">
        <v>49</v>
      </c>
      <c r="C10" s="10" t="s">
        <v>64</v>
      </c>
      <c r="D10" s="12" t="s">
        <v>32</v>
      </c>
      <c r="E10" s="12" t="s">
        <v>48</v>
      </c>
      <c r="F10" s="152" t="s">
        <v>285</v>
      </c>
      <c r="G10" s="44"/>
    </row>
    <row r="11" spans="1:10" ht="39.6" customHeight="1" x14ac:dyDescent="0.45">
      <c r="B11" s="11" t="s">
        <v>65</v>
      </c>
      <c r="C11" s="10" t="s">
        <v>66</v>
      </c>
      <c r="D11" s="12" t="s">
        <v>32</v>
      </c>
      <c r="E11" s="12" t="s">
        <v>48</v>
      </c>
      <c r="F11" s="152" t="s">
        <v>285</v>
      </c>
      <c r="G11" s="44"/>
    </row>
    <row r="12" spans="1:10" ht="18.600000000000001" customHeight="1" x14ac:dyDescent="0.45">
      <c r="B12" s="11" t="s">
        <v>67</v>
      </c>
      <c r="C12" s="10" t="s">
        <v>50</v>
      </c>
      <c r="D12" s="12" t="s">
        <v>68</v>
      </c>
      <c r="E12" s="12" t="s">
        <v>69</v>
      </c>
      <c r="F12" s="152" t="s">
        <v>285</v>
      </c>
      <c r="G12" s="44"/>
    </row>
    <row r="13" spans="1:10" ht="18.600000000000001" customHeight="1" x14ac:dyDescent="0.45">
      <c r="B13" s="11" t="s">
        <v>70</v>
      </c>
      <c r="C13" s="10" t="s">
        <v>51</v>
      </c>
      <c r="D13" s="12" t="s">
        <v>32</v>
      </c>
      <c r="E13" s="12" t="s">
        <v>48</v>
      </c>
      <c r="F13" s="152" t="s">
        <v>285</v>
      </c>
      <c r="G13" s="44"/>
    </row>
    <row r="14" spans="1:10" ht="18.600000000000001" customHeight="1" x14ac:dyDescent="0.45">
      <c r="B14" s="11" t="s">
        <v>52</v>
      </c>
      <c r="C14" s="10" t="s">
        <v>71</v>
      </c>
      <c r="D14" s="12" t="s">
        <v>32</v>
      </c>
      <c r="E14" s="113" t="s">
        <v>222</v>
      </c>
      <c r="F14" s="152" t="s">
        <v>285</v>
      </c>
      <c r="G14" s="44"/>
    </row>
    <row r="15" spans="1:10" ht="18.600000000000001" customHeight="1" x14ac:dyDescent="0.45">
      <c r="B15" s="11" t="s">
        <v>53</v>
      </c>
      <c r="C15" s="10" t="s">
        <v>72</v>
      </c>
      <c r="D15" s="12" t="s">
        <v>32</v>
      </c>
      <c r="E15" s="12" t="s">
        <v>48</v>
      </c>
      <c r="F15" s="152" t="s">
        <v>285</v>
      </c>
      <c r="G15" s="44"/>
    </row>
    <row r="16" spans="1:10" ht="26.4" customHeight="1" x14ac:dyDescent="0.45">
      <c r="B16" s="11" t="s">
        <v>54</v>
      </c>
      <c r="C16" s="10" t="s">
        <v>73</v>
      </c>
      <c r="D16" s="12" t="s">
        <v>32</v>
      </c>
      <c r="E16" s="12" t="s">
        <v>48</v>
      </c>
      <c r="F16" s="152" t="s">
        <v>285</v>
      </c>
      <c r="G16" s="44"/>
    </row>
    <row r="17" spans="2:7" ht="26.4" customHeight="1" x14ac:dyDescent="0.45">
      <c r="B17" s="9">
        <v>10</v>
      </c>
      <c r="C17" s="10" t="s">
        <v>74</v>
      </c>
      <c r="D17" s="12" t="s">
        <v>55</v>
      </c>
      <c r="E17" s="12" t="s">
        <v>48</v>
      </c>
      <c r="F17" s="152" t="s">
        <v>285</v>
      </c>
      <c r="G17" s="44"/>
    </row>
    <row r="18" spans="2:7" ht="26.4" customHeight="1" x14ac:dyDescent="0.45">
      <c r="B18" s="9">
        <v>11</v>
      </c>
      <c r="C18" s="10" t="s">
        <v>57</v>
      </c>
      <c r="D18" s="12" t="s">
        <v>55</v>
      </c>
      <c r="E18" s="12" t="s">
        <v>55</v>
      </c>
      <c r="F18" s="152" t="s">
        <v>55</v>
      </c>
      <c r="G18" s="44" t="s">
        <v>58</v>
      </c>
    </row>
    <row r="19" spans="2:7" ht="18.600000000000001" customHeight="1" x14ac:dyDescent="0.45">
      <c r="B19" s="5" t="s">
        <v>59</v>
      </c>
    </row>
    <row r="20" spans="2:7" ht="18" customHeight="1" x14ac:dyDescent="0.45"/>
    <row r="21" spans="2:7" ht="30" customHeight="1" x14ac:dyDescent="0.45">
      <c r="B21" s="325" t="s">
        <v>223</v>
      </c>
      <c r="C21" s="325"/>
      <c r="D21" s="325"/>
      <c r="E21" s="325"/>
      <c r="F21" s="12" t="s">
        <v>224</v>
      </c>
      <c r="G21" s="10" t="s">
        <v>225</v>
      </c>
    </row>
    <row r="22" spans="2:7" ht="18" customHeight="1" x14ac:dyDescent="0.45">
      <c r="B22" s="325" t="s">
        <v>226</v>
      </c>
      <c r="C22" s="325"/>
      <c r="D22" s="325"/>
      <c r="E22" s="325"/>
      <c r="F22" s="152" t="s">
        <v>285</v>
      </c>
      <c r="G22" s="153" t="s">
        <v>286</v>
      </c>
    </row>
    <row r="23" spans="2:7" ht="18" customHeight="1" x14ac:dyDescent="0.45"/>
  </sheetData>
  <mergeCells count="7">
    <mergeCell ref="A1:B1"/>
    <mergeCell ref="B21:E21"/>
    <mergeCell ref="B22:E22"/>
    <mergeCell ref="B3:C3"/>
    <mergeCell ref="D3:G3"/>
    <mergeCell ref="B4:C4"/>
    <mergeCell ref="D4:G4"/>
  </mergeCells>
  <phoneticPr fontId="21"/>
  <conditionalFormatting sqref="G22">
    <cfRule type="containsBlanks" dxfId="17" priority="1">
      <formula>LEN(TRIM(G22))=0</formula>
    </cfRule>
  </conditionalFormatting>
  <dataValidations count="1">
    <dataValidation type="list" allowBlank="1" showInputMessage="1" showErrorMessage="1" sqref="F7:F18 F22">
      <formula1>"✔,―"</formula1>
    </dataValidation>
  </dataValidations>
  <pageMargins left="0.78740157480314965" right="0.78740157480314965" top="0.78740157480314965"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S33"/>
  <sheetViews>
    <sheetView showGridLines="0" view="pageBreakPreview" zoomScale="70" zoomScaleNormal="100" zoomScaleSheetLayoutView="70" workbookViewId="0">
      <selection activeCell="J22" sqref="J22"/>
    </sheetView>
  </sheetViews>
  <sheetFormatPr defaultColWidth="8.69921875" defaultRowHeight="18" customHeight="1" x14ac:dyDescent="0.45"/>
  <cols>
    <col min="1" max="1" width="1.69921875" style="5" customWidth="1"/>
    <col min="2" max="2" width="8.69921875" style="5" customWidth="1"/>
    <col min="3" max="3" width="9.19921875" style="7" bestFit="1" customWidth="1"/>
    <col min="4" max="4" width="6.3984375" style="7" customWidth="1"/>
    <col min="5" max="5" width="7.5" style="7" customWidth="1"/>
    <col min="6" max="7" width="16.69921875" style="5" customWidth="1"/>
    <col min="8" max="8" width="8.59765625" style="5" customWidth="1"/>
    <col min="9" max="9" width="5" style="5" bestFit="1" customWidth="1"/>
    <col min="10" max="11" width="8.69921875" style="5" customWidth="1"/>
    <col min="12" max="12" width="31.5" style="8" customWidth="1"/>
    <col min="13" max="13" width="1.69921875" style="5" customWidth="1"/>
    <col min="14" max="16384" width="8.69921875" style="5"/>
  </cols>
  <sheetData>
    <row r="1" spans="1:19" ht="27" customHeight="1" thickBot="1" x14ac:dyDescent="0.5">
      <c r="A1" s="323" t="s">
        <v>75</v>
      </c>
      <c r="B1" s="324"/>
      <c r="C1" s="347" t="s">
        <v>76</v>
      </c>
      <c r="D1" s="348"/>
      <c r="E1" s="348"/>
      <c r="F1" s="348"/>
      <c r="G1" s="348"/>
      <c r="H1" s="348"/>
      <c r="I1" s="348"/>
      <c r="J1" s="348"/>
      <c r="K1" s="348"/>
      <c r="L1" s="349"/>
      <c r="N1" s="6" t="s">
        <v>34</v>
      </c>
      <c r="O1" s="5" t="s">
        <v>77</v>
      </c>
    </row>
    <row r="2" spans="1:19" ht="6" customHeight="1" thickBot="1" x14ac:dyDescent="0.5"/>
    <row r="3" spans="1:19" ht="21" customHeight="1" thickBot="1" x14ac:dyDescent="0.5">
      <c r="B3" s="67" t="s">
        <v>122</v>
      </c>
      <c r="C3" s="5"/>
      <c r="D3" s="5"/>
      <c r="E3" s="5"/>
      <c r="F3" s="5" t="s">
        <v>164</v>
      </c>
      <c r="G3" s="84">
        <f>MIN(ROUNDDOWN(SUM(K6:K7),0),ROUNDDOWN(SUM(K9:K11),0))</f>
        <v>114</v>
      </c>
      <c r="H3" s="5" t="s">
        <v>162</v>
      </c>
      <c r="L3" s="5"/>
      <c r="N3" s="6" t="s">
        <v>173</v>
      </c>
      <c r="O3" s="5" t="s">
        <v>172</v>
      </c>
    </row>
    <row r="4" spans="1:19" ht="6" customHeight="1" x14ac:dyDescent="0.45">
      <c r="C4" s="5"/>
      <c r="D4" s="5"/>
      <c r="E4" s="5"/>
      <c r="G4" s="66"/>
      <c r="L4" s="5"/>
    </row>
    <row r="5" spans="1:19" ht="18" customHeight="1" thickBot="1" x14ac:dyDescent="0.5">
      <c r="B5" s="52" t="s">
        <v>37</v>
      </c>
      <c r="C5" s="353" t="s">
        <v>78</v>
      </c>
      <c r="D5" s="354"/>
      <c r="E5" s="355"/>
      <c r="F5" s="52" t="s">
        <v>79</v>
      </c>
      <c r="G5" s="52" t="s">
        <v>80</v>
      </c>
      <c r="H5" s="351" t="s">
        <v>81</v>
      </c>
      <c r="I5" s="352"/>
      <c r="J5" s="53" t="s">
        <v>82</v>
      </c>
      <c r="K5" s="53" t="s">
        <v>31</v>
      </c>
      <c r="L5" s="53" t="s">
        <v>83</v>
      </c>
      <c r="N5" s="6" t="s">
        <v>34</v>
      </c>
      <c r="O5" s="5" t="s">
        <v>180</v>
      </c>
    </row>
    <row r="6" spans="1:19" ht="16.2" customHeight="1" x14ac:dyDescent="0.45">
      <c r="B6" s="63"/>
      <c r="C6" s="332" t="s">
        <v>142</v>
      </c>
      <c r="D6" s="333"/>
      <c r="E6" s="334"/>
      <c r="F6" s="154" t="s">
        <v>287</v>
      </c>
      <c r="G6" s="154" t="s">
        <v>288</v>
      </c>
      <c r="H6" s="155">
        <v>400</v>
      </c>
      <c r="I6" s="73" t="s">
        <v>160</v>
      </c>
      <c r="J6" s="156">
        <v>350</v>
      </c>
      <c r="K6" s="85">
        <f>H6*J6/1000</f>
        <v>140</v>
      </c>
      <c r="L6" s="56"/>
      <c r="O6" s="5" t="s">
        <v>84</v>
      </c>
    </row>
    <row r="7" spans="1:19" ht="16.2" customHeight="1" x14ac:dyDescent="0.45">
      <c r="B7" s="64"/>
      <c r="C7" s="335"/>
      <c r="D7" s="336"/>
      <c r="E7" s="337"/>
      <c r="F7" s="43"/>
      <c r="G7" s="43"/>
      <c r="H7" s="71"/>
      <c r="I7" s="74" t="s">
        <v>158</v>
      </c>
      <c r="J7" s="68"/>
      <c r="K7" s="86">
        <f>H7*J7/1000</f>
        <v>0</v>
      </c>
      <c r="L7" s="62"/>
    </row>
    <row r="8" spans="1:19" ht="16.2" customHeight="1" thickBot="1" x14ac:dyDescent="0.5">
      <c r="B8" s="61"/>
      <c r="C8" s="87" t="s">
        <v>174</v>
      </c>
      <c r="D8" s="88">
        <f>ROUNDDOWN(SUM(K6:K8),0)</f>
        <v>140</v>
      </c>
      <c r="E8" s="89" t="s">
        <v>161</v>
      </c>
      <c r="F8" s="59"/>
      <c r="G8" s="59"/>
      <c r="H8" s="72"/>
      <c r="I8" s="75" t="s">
        <v>158</v>
      </c>
      <c r="J8" s="69"/>
      <c r="K8" s="90">
        <f>H8*J8/1000</f>
        <v>0</v>
      </c>
      <c r="L8" s="60"/>
    </row>
    <row r="9" spans="1:19" ht="16.2" customHeight="1" x14ac:dyDescent="0.45">
      <c r="B9" s="63"/>
      <c r="C9" s="332" t="s">
        <v>143</v>
      </c>
      <c r="D9" s="333"/>
      <c r="E9" s="334"/>
      <c r="F9" s="154" t="s">
        <v>289</v>
      </c>
      <c r="G9" s="154" t="s">
        <v>290</v>
      </c>
      <c r="H9" s="157">
        <v>49.9</v>
      </c>
      <c r="I9" s="73" t="s">
        <v>30</v>
      </c>
      <c r="J9" s="156">
        <v>2</v>
      </c>
      <c r="K9" s="85">
        <f>H9*J9</f>
        <v>99.8</v>
      </c>
      <c r="L9" s="56"/>
    </row>
    <row r="10" spans="1:19" ht="16.2" customHeight="1" x14ac:dyDescent="0.45">
      <c r="B10" s="64"/>
      <c r="C10" s="335"/>
      <c r="D10" s="336"/>
      <c r="E10" s="337"/>
      <c r="F10" s="158" t="s">
        <v>291</v>
      </c>
      <c r="G10" s="158" t="s">
        <v>292</v>
      </c>
      <c r="H10" s="159">
        <v>15</v>
      </c>
      <c r="I10" s="74" t="s">
        <v>162</v>
      </c>
      <c r="J10" s="160">
        <v>1</v>
      </c>
      <c r="K10" s="86">
        <f>H10*J10</f>
        <v>15</v>
      </c>
      <c r="L10" s="62" t="s">
        <v>304</v>
      </c>
    </row>
    <row r="11" spans="1:19" ht="16.2" customHeight="1" thickBot="1" x14ac:dyDescent="0.5">
      <c r="B11" s="61"/>
      <c r="C11" s="87" t="s">
        <v>174</v>
      </c>
      <c r="D11" s="91">
        <f>ROUNDDOWN(SUM(K9:K11),0)</f>
        <v>114</v>
      </c>
      <c r="E11" s="89" t="s">
        <v>161</v>
      </c>
      <c r="F11" s="59"/>
      <c r="G11" s="59"/>
      <c r="H11" s="143"/>
      <c r="I11" s="75" t="s">
        <v>162</v>
      </c>
      <c r="J11" s="69"/>
      <c r="K11" s="90">
        <f>H11*J11</f>
        <v>0</v>
      </c>
      <c r="L11" s="60"/>
      <c r="Q11" s="48"/>
      <c r="R11" s="82"/>
      <c r="S11" s="49"/>
    </row>
    <row r="12" spans="1:19" ht="16.2" customHeight="1" x14ac:dyDescent="0.45">
      <c r="B12" s="54"/>
      <c r="C12" s="338" t="s">
        <v>293</v>
      </c>
      <c r="D12" s="339"/>
      <c r="E12" s="340"/>
      <c r="F12" s="161" t="s">
        <v>294</v>
      </c>
      <c r="G12" s="161" t="s">
        <v>295</v>
      </c>
      <c r="H12" s="162">
        <v>50</v>
      </c>
      <c r="I12" s="161" t="s">
        <v>296</v>
      </c>
      <c r="J12" s="163">
        <v>1</v>
      </c>
      <c r="K12" s="55" t="s">
        <v>163</v>
      </c>
      <c r="L12" s="54"/>
      <c r="Q12" s="48"/>
      <c r="R12" s="82"/>
      <c r="S12" s="80"/>
    </row>
    <row r="13" spans="1:19" ht="16.2" customHeight="1" x14ac:dyDescent="0.45">
      <c r="B13" s="43"/>
      <c r="C13" s="341" t="s">
        <v>297</v>
      </c>
      <c r="D13" s="342"/>
      <c r="E13" s="343"/>
      <c r="F13" s="158" t="s">
        <v>298</v>
      </c>
      <c r="G13" s="158" t="s">
        <v>299</v>
      </c>
      <c r="H13" s="164">
        <v>50</v>
      </c>
      <c r="I13" s="158" t="s">
        <v>161</v>
      </c>
      <c r="J13" s="160">
        <v>1</v>
      </c>
      <c r="K13" s="51" t="s">
        <v>163</v>
      </c>
      <c r="L13" s="43"/>
      <c r="Q13" s="48"/>
      <c r="R13" s="82"/>
      <c r="S13" s="49"/>
    </row>
    <row r="14" spans="1:19" ht="16.2" customHeight="1" x14ac:dyDescent="0.45">
      <c r="B14" s="43"/>
      <c r="C14" s="341" t="s">
        <v>300</v>
      </c>
      <c r="D14" s="342"/>
      <c r="E14" s="343"/>
      <c r="F14" s="158" t="s">
        <v>301</v>
      </c>
      <c r="G14" s="158" t="s">
        <v>302</v>
      </c>
      <c r="H14" s="164" t="s">
        <v>303</v>
      </c>
      <c r="I14" s="43"/>
      <c r="J14" s="160">
        <v>30</v>
      </c>
      <c r="K14" s="51" t="s">
        <v>163</v>
      </c>
      <c r="L14" s="43"/>
    </row>
    <row r="15" spans="1:19" ht="16.2" customHeight="1" x14ac:dyDescent="0.45">
      <c r="B15" s="43"/>
      <c r="C15" s="344"/>
      <c r="D15" s="345"/>
      <c r="E15" s="346"/>
      <c r="F15" s="43"/>
      <c r="G15" s="43"/>
      <c r="H15" s="71"/>
      <c r="I15" s="43"/>
      <c r="J15" s="68"/>
      <c r="K15" s="51" t="s">
        <v>163</v>
      </c>
      <c r="L15" s="43"/>
    </row>
    <row r="16" spans="1:19" ht="16.2" customHeight="1" x14ac:dyDescent="0.45">
      <c r="B16" s="43"/>
      <c r="C16" s="344"/>
      <c r="D16" s="345"/>
      <c r="E16" s="346"/>
      <c r="F16" s="43"/>
      <c r="G16" s="43"/>
      <c r="H16" s="71"/>
      <c r="I16" s="43"/>
      <c r="J16" s="68"/>
      <c r="K16" s="51" t="s">
        <v>163</v>
      </c>
      <c r="L16" s="43"/>
    </row>
    <row r="17" spans="2:15" ht="16.2" customHeight="1" x14ac:dyDescent="0.45">
      <c r="B17" s="43"/>
      <c r="C17" s="344"/>
      <c r="D17" s="345"/>
      <c r="E17" s="346"/>
      <c r="F17" s="43"/>
      <c r="G17" s="43"/>
      <c r="H17" s="71"/>
      <c r="I17" s="43"/>
      <c r="J17" s="68"/>
      <c r="K17" s="51" t="s">
        <v>163</v>
      </c>
      <c r="L17" s="43"/>
    </row>
    <row r="18" spans="2:15" ht="16.2" customHeight="1" x14ac:dyDescent="0.45">
      <c r="B18" s="43"/>
      <c r="C18" s="344"/>
      <c r="D18" s="345"/>
      <c r="E18" s="346"/>
      <c r="F18" s="43"/>
      <c r="G18" s="43"/>
      <c r="H18" s="71"/>
      <c r="I18" s="43"/>
      <c r="J18" s="68"/>
      <c r="K18" s="51" t="s">
        <v>163</v>
      </c>
      <c r="L18" s="43"/>
    </row>
    <row r="19" spans="2:15" ht="16.2" customHeight="1" x14ac:dyDescent="0.45">
      <c r="B19" s="43"/>
      <c r="C19" s="344"/>
      <c r="D19" s="345"/>
      <c r="E19" s="346"/>
      <c r="F19" s="43"/>
      <c r="G19" s="43"/>
      <c r="H19" s="71"/>
      <c r="I19" s="43"/>
      <c r="J19" s="68"/>
      <c r="K19" s="51" t="s">
        <v>163</v>
      </c>
      <c r="L19" s="43"/>
    </row>
    <row r="20" spans="2:15" ht="6" customHeight="1" thickBot="1" x14ac:dyDescent="0.5">
      <c r="C20" s="5"/>
      <c r="D20" s="5"/>
      <c r="E20" s="5"/>
      <c r="L20" s="5"/>
    </row>
    <row r="21" spans="2:15" ht="21" customHeight="1" thickBot="1" x14ac:dyDescent="0.5">
      <c r="B21" s="67" t="s">
        <v>167</v>
      </c>
      <c r="C21" s="5"/>
      <c r="D21" s="5"/>
      <c r="E21" s="5"/>
      <c r="F21" s="5" t="s">
        <v>168</v>
      </c>
      <c r="G21" s="92">
        <f>ROUNDDOWN(SUM(K24:K25),1)</f>
        <v>16.399999999999999</v>
      </c>
      <c r="H21" s="5" t="s">
        <v>217</v>
      </c>
      <c r="K21" s="112">
        <f>ROUNDDOWN(G3*8*IF(G3&lt;50,0.167,IF(G3&lt;250,0.156,IF(G3&lt;1000,0.156,IF(G3&lt;2000,0.156,0.164)))),1)</f>
        <v>142.19999999999999</v>
      </c>
      <c r="L21" s="5" t="s">
        <v>218</v>
      </c>
      <c r="N21" s="6" t="s">
        <v>34</v>
      </c>
      <c r="O21" s="5" t="s">
        <v>176</v>
      </c>
    </row>
    <row r="22" spans="2:15" ht="6" customHeight="1" x14ac:dyDescent="0.45">
      <c r="C22" s="5"/>
      <c r="D22" s="5"/>
      <c r="E22" s="5"/>
      <c r="L22" s="5"/>
    </row>
    <row r="23" spans="2:15" ht="18" customHeight="1" thickBot="1" x14ac:dyDescent="0.5">
      <c r="B23" s="52" t="s">
        <v>37</v>
      </c>
      <c r="C23" s="353" t="s">
        <v>78</v>
      </c>
      <c r="D23" s="354"/>
      <c r="E23" s="355"/>
      <c r="F23" s="52" t="s">
        <v>79</v>
      </c>
      <c r="G23" s="52" t="s">
        <v>80</v>
      </c>
      <c r="H23" s="52" t="s">
        <v>81</v>
      </c>
      <c r="I23" s="52"/>
      <c r="J23" s="53" t="s">
        <v>82</v>
      </c>
      <c r="K23" s="53" t="s">
        <v>165</v>
      </c>
      <c r="L23" s="53" t="s">
        <v>83</v>
      </c>
      <c r="N23" s="6" t="s">
        <v>34</v>
      </c>
      <c r="O23" s="5" t="s">
        <v>180</v>
      </c>
    </row>
    <row r="24" spans="2:15" ht="16.2" customHeight="1" x14ac:dyDescent="0.45">
      <c r="B24" s="63"/>
      <c r="C24" s="332" t="s">
        <v>18</v>
      </c>
      <c r="D24" s="333"/>
      <c r="E24" s="334"/>
      <c r="F24" s="154" t="s">
        <v>305</v>
      </c>
      <c r="G24" s="154" t="s">
        <v>306</v>
      </c>
      <c r="H24" s="165">
        <v>16.399999999999999</v>
      </c>
      <c r="I24" s="73" t="s">
        <v>156</v>
      </c>
      <c r="J24" s="156">
        <v>1</v>
      </c>
      <c r="K24" s="141">
        <f>H24*J24</f>
        <v>16.399999999999999</v>
      </c>
      <c r="L24" s="56"/>
      <c r="O24" s="5" t="s">
        <v>84</v>
      </c>
    </row>
    <row r="25" spans="2:15" ht="16.2" customHeight="1" thickBot="1" x14ac:dyDescent="0.5">
      <c r="B25" s="65"/>
      <c r="C25" s="93" t="s">
        <v>175</v>
      </c>
      <c r="D25" s="94">
        <f>ROUNDDOWN(SUM(K24:K25),1)</f>
        <v>16.399999999999999</v>
      </c>
      <c r="E25" s="95" t="s">
        <v>169</v>
      </c>
      <c r="F25" s="57"/>
      <c r="G25" s="57"/>
      <c r="H25" s="140"/>
      <c r="I25" s="76" t="s">
        <v>166</v>
      </c>
      <c r="J25" s="79"/>
      <c r="K25" s="142">
        <f>H25*J25</f>
        <v>0</v>
      </c>
      <c r="L25" s="58"/>
    </row>
    <row r="26" spans="2:15" ht="16.2" customHeight="1" x14ac:dyDescent="0.45">
      <c r="B26" s="54"/>
      <c r="C26" s="356"/>
      <c r="D26" s="357"/>
      <c r="E26" s="358"/>
      <c r="F26" s="54"/>
      <c r="G26" s="54"/>
      <c r="H26" s="77"/>
      <c r="I26" s="54"/>
      <c r="J26" s="70"/>
      <c r="K26" s="81" t="s">
        <v>163</v>
      </c>
      <c r="L26" s="54"/>
    </row>
    <row r="27" spans="2:15" ht="16.2" customHeight="1" x14ac:dyDescent="0.45">
      <c r="B27" s="43"/>
      <c r="C27" s="344"/>
      <c r="D27" s="345"/>
      <c r="E27" s="346"/>
      <c r="F27" s="43"/>
      <c r="G27" s="43"/>
      <c r="H27" s="78"/>
      <c r="I27" s="43"/>
      <c r="J27" s="68"/>
      <c r="K27" s="81" t="s">
        <v>163</v>
      </c>
      <c r="L27" s="43"/>
    </row>
    <row r="28" spans="2:15" ht="16.2" customHeight="1" x14ac:dyDescent="0.45">
      <c r="B28" s="43"/>
      <c r="C28" s="344"/>
      <c r="D28" s="345"/>
      <c r="E28" s="346"/>
      <c r="F28" s="43"/>
      <c r="G28" s="43"/>
      <c r="H28" s="78"/>
      <c r="I28" s="43"/>
      <c r="J28" s="68"/>
      <c r="K28" s="81" t="s">
        <v>163</v>
      </c>
      <c r="L28" s="43"/>
    </row>
    <row r="29" spans="2:15" ht="16.2" customHeight="1" x14ac:dyDescent="0.45">
      <c r="B29" s="43"/>
      <c r="C29" s="344"/>
      <c r="D29" s="345"/>
      <c r="E29" s="346"/>
      <c r="F29" s="43"/>
      <c r="G29" s="43"/>
      <c r="H29" s="78"/>
      <c r="I29" s="43"/>
      <c r="J29" s="68"/>
      <c r="K29" s="81" t="s">
        <v>163</v>
      </c>
      <c r="L29" s="43"/>
    </row>
    <row r="30" spans="2:15" ht="16.2" customHeight="1" x14ac:dyDescent="0.45">
      <c r="B30" s="43"/>
      <c r="C30" s="344"/>
      <c r="D30" s="345"/>
      <c r="E30" s="346"/>
      <c r="F30" s="43"/>
      <c r="G30" s="43"/>
      <c r="H30" s="78"/>
      <c r="I30" s="43"/>
      <c r="J30" s="68"/>
      <c r="K30" s="81" t="s">
        <v>163</v>
      </c>
      <c r="L30" s="43"/>
    </row>
    <row r="31" spans="2:15" ht="6" customHeight="1" x14ac:dyDescent="0.45">
      <c r="B31" s="350"/>
      <c r="C31" s="350"/>
      <c r="D31" s="350"/>
      <c r="E31" s="350"/>
      <c r="F31" s="350"/>
      <c r="G31" s="350"/>
      <c r="H31" s="350"/>
      <c r="I31" s="350"/>
      <c r="J31" s="350"/>
      <c r="K31" s="350"/>
      <c r="L31" s="350"/>
    </row>
    <row r="32" spans="2:15" ht="27" customHeight="1" x14ac:dyDescent="0.45">
      <c r="B32" s="331" t="s">
        <v>265</v>
      </c>
      <c r="C32" s="331"/>
      <c r="D32" s="331"/>
      <c r="E32" s="331"/>
      <c r="F32" s="331"/>
      <c r="G32" s="331"/>
      <c r="H32" s="331"/>
      <c r="I32" s="331"/>
      <c r="J32" s="331"/>
      <c r="K32" s="331"/>
      <c r="L32" s="331"/>
    </row>
    <row r="33" spans="2:2" ht="16.95" customHeight="1" x14ac:dyDescent="0.45">
      <c r="B33" s="5" t="s">
        <v>85</v>
      </c>
    </row>
  </sheetData>
  <mergeCells count="23">
    <mergeCell ref="A1:B1"/>
    <mergeCell ref="C1:L1"/>
    <mergeCell ref="B31:L31"/>
    <mergeCell ref="H5:I5"/>
    <mergeCell ref="C5:E5"/>
    <mergeCell ref="C24:E24"/>
    <mergeCell ref="C26:E26"/>
    <mergeCell ref="C30:E30"/>
    <mergeCell ref="C27:E27"/>
    <mergeCell ref="C28:E28"/>
    <mergeCell ref="C29:E29"/>
    <mergeCell ref="C23:E23"/>
    <mergeCell ref="B32:L32"/>
    <mergeCell ref="C6:E7"/>
    <mergeCell ref="C9:E10"/>
    <mergeCell ref="C12:E12"/>
    <mergeCell ref="C13:E13"/>
    <mergeCell ref="C14:E14"/>
    <mergeCell ref="C15:E15"/>
    <mergeCell ref="C16:E16"/>
    <mergeCell ref="C17:E17"/>
    <mergeCell ref="C18:E18"/>
    <mergeCell ref="C19:E19"/>
  </mergeCells>
  <phoneticPr fontId="21"/>
  <pageMargins left="0.78740157480314965" right="0.59055118110236227" top="0.78740157480314965" bottom="0.59055118110236227" header="0.31496062992125984" footer="0.31496062992125984"/>
  <pageSetup paperSize="9" scale="92" orientation="landscape" r:id="rId1"/>
  <ignoredErrors>
    <ignoredError sqref="K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S69"/>
  <sheetViews>
    <sheetView showGridLines="0" view="pageBreakPreview" zoomScale="60" zoomScaleNormal="100" workbookViewId="0">
      <selection activeCell="F10" sqref="F10"/>
    </sheetView>
  </sheetViews>
  <sheetFormatPr defaultColWidth="8.69921875" defaultRowHeight="13.2" x14ac:dyDescent="0.45"/>
  <cols>
    <col min="1" max="1" width="1" style="5" customWidth="1"/>
    <col min="2" max="2" width="8.69921875" style="5" customWidth="1"/>
    <col min="3" max="3" width="16.59765625" style="5" customWidth="1"/>
    <col min="4" max="4" width="21.69921875" style="7" customWidth="1"/>
    <col min="5" max="5" width="13.69921875" style="5" customWidth="1"/>
    <col min="6" max="7" width="6.69921875" style="5" customWidth="1"/>
    <col min="8" max="8" width="18.59765625" style="5" customWidth="1"/>
    <col min="9" max="9" width="6.5" style="5" customWidth="1"/>
    <col min="10" max="10" width="16" style="8" customWidth="1"/>
    <col min="11" max="11" width="1" style="5" customWidth="1"/>
    <col min="12" max="12" width="3.19921875" style="5" customWidth="1"/>
    <col min="13" max="13" width="8.69921875" style="6"/>
    <col min="14" max="16384" width="8.69921875" style="5"/>
  </cols>
  <sheetData>
    <row r="1" spans="1:14" ht="27" customHeight="1" thickBot="1" x14ac:dyDescent="0.5">
      <c r="A1" s="323" t="s">
        <v>91</v>
      </c>
      <c r="B1" s="324"/>
      <c r="C1" s="347" t="s">
        <v>92</v>
      </c>
      <c r="D1" s="348"/>
      <c r="E1" s="348"/>
      <c r="F1" s="348"/>
      <c r="G1" s="348"/>
      <c r="H1" s="348"/>
      <c r="I1" s="348"/>
      <c r="J1" s="349"/>
      <c r="M1" s="6" t="s">
        <v>34</v>
      </c>
      <c r="N1" s="5" t="s">
        <v>93</v>
      </c>
    </row>
    <row r="2" spans="1:14" ht="16.2" customHeight="1" thickBot="1" x14ac:dyDescent="0.5">
      <c r="A2" s="16"/>
      <c r="B2" s="16"/>
      <c r="C2" s="16"/>
      <c r="D2" s="17"/>
      <c r="E2" s="16"/>
      <c r="F2" s="16"/>
      <c r="G2" s="16"/>
      <c r="H2" s="16"/>
      <c r="I2" s="16"/>
      <c r="J2" s="18"/>
    </row>
    <row r="3" spans="1:14" ht="16.2" customHeight="1" thickBot="1" x14ac:dyDescent="0.5">
      <c r="A3" s="16"/>
      <c r="B3" s="83" t="s">
        <v>94</v>
      </c>
      <c r="C3" s="19"/>
      <c r="D3" s="176">
        <f>MIN(D5,D6)</f>
        <v>12040000</v>
      </c>
      <c r="E3" s="16" t="s">
        <v>95</v>
      </c>
      <c r="J3" s="17"/>
      <c r="M3" s="14" t="s">
        <v>34</v>
      </c>
      <c r="N3" s="15" t="s">
        <v>87</v>
      </c>
    </row>
    <row r="4" spans="1:14" ht="16.2" customHeight="1" thickBot="1" x14ac:dyDescent="0.5">
      <c r="A4" s="16"/>
      <c r="B4" s="19"/>
      <c r="C4" s="19"/>
      <c r="D4" s="177"/>
      <c r="J4" s="17"/>
    </row>
    <row r="5" spans="1:14" ht="16.2" customHeight="1" thickBot="1" x14ac:dyDescent="0.5">
      <c r="A5" s="16"/>
      <c r="B5" s="19"/>
      <c r="C5" s="20" t="s">
        <v>96</v>
      </c>
      <c r="D5" s="178">
        <f>IF(D8="―",0,MIN(120000000,D8*115000))</f>
        <v>13110000</v>
      </c>
      <c r="E5" s="16" t="s">
        <v>271</v>
      </c>
      <c r="F5" s="16"/>
      <c r="G5" s="16"/>
      <c r="J5" s="18"/>
      <c r="M5" s="14" t="s">
        <v>34</v>
      </c>
      <c r="N5" s="15" t="s">
        <v>87</v>
      </c>
    </row>
    <row r="6" spans="1:14" ht="16.2" customHeight="1" thickBot="1" x14ac:dyDescent="0.5">
      <c r="A6" s="16"/>
      <c r="B6" s="16"/>
      <c r="C6" s="20" t="s">
        <v>97</v>
      </c>
      <c r="D6" s="179">
        <f>ROUNDDOWN(H57/2,-3)</f>
        <v>12040000</v>
      </c>
      <c r="E6" s="16" t="s">
        <v>98</v>
      </c>
      <c r="F6" s="16"/>
      <c r="G6" s="16"/>
      <c r="H6" s="16"/>
      <c r="I6" s="16"/>
      <c r="J6" s="18"/>
      <c r="M6" s="14" t="s">
        <v>34</v>
      </c>
      <c r="N6" s="15" t="s">
        <v>87</v>
      </c>
    </row>
    <row r="7" spans="1:14" ht="16.2" customHeight="1" thickBot="1" x14ac:dyDescent="0.5">
      <c r="D7" s="180"/>
    </row>
    <row r="8" spans="1:14" ht="16.2" customHeight="1" thickBot="1" x14ac:dyDescent="0.5">
      <c r="A8" s="16"/>
      <c r="B8" s="364" t="s">
        <v>86</v>
      </c>
      <c r="C8" s="364"/>
      <c r="D8" s="176">
        <f>添付2!G3</f>
        <v>114</v>
      </c>
      <c r="E8" s="16" t="s">
        <v>177</v>
      </c>
      <c r="H8" s="16"/>
      <c r="I8" s="21"/>
      <c r="J8" s="16"/>
      <c r="M8" s="14" t="s">
        <v>34</v>
      </c>
      <c r="N8" s="15" t="s">
        <v>87</v>
      </c>
    </row>
    <row r="9" spans="1:14" ht="16.2" customHeight="1" thickBot="1" x14ac:dyDescent="0.5">
      <c r="A9" s="16"/>
      <c r="B9" s="16"/>
      <c r="C9" s="16"/>
      <c r="D9" s="17"/>
      <c r="E9" s="16"/>
      <c r="F9" s="16"/>
      <c r="G9" s="16"/>
      <c r="H9" s="16"/>
      <c r="I9" s="16"/>
      <c r="J9" s="22" t="s">
        <v>99</v>
      </c>
    </row>
    <row r="10" spans="1:14" ht="16.2" customHeight="1" thickBot="1" x14ac:dyDescent="0.5">
      <c r="B10" s="351" t="s">
        <v>100</v>
      </c>
      <c r="C10" s="352"/>
      <c r="D10" s="10" t="s">
        <v>101</v>
      </c>
      <c r="E10" s="9" t="s">
        <v>102</v>
      </c>
      <c r="F10" s="9" t="s">
        <v>82</v>
      </c>
      <c r="G10" s="23" t="s">
        <v>103</v>
      </c>
      <c r="H10" s="24" t="s">
        <v>104</v>
      </c>
      <c r="I10" s="25" t="s">
        <v>89</v>
      </c>
      <c r="J10" s="10" t="s">
        <v>83</v>
      </c>
    </row>
    <row r="11" spans="1:14" ht="16.2" customHeight="1" x14ac:dyDescent="0.45">
      <c r="B11" s="365" t="s">
        <v>105</v>
      </c>
      <c r="C11" s="368" t="s">
        <v>106</v>
      </c>
      <c r="D11" s="166" t="s">
        <v>307</v>
      </c>
      <c r="E11" s="167">
        <v>200000</v>
      </c>
      <c r="F11" s="167">
        <v>1</v>
      </c>
      <c r="G11" s="168" t="s">
        <v>262</v>
      </c>
      <c r="H11" s="173">
        <f>E11*F11</f>
        <v>200000</v>
      </c>
      <c r="I11" s="172">
        <v>1</v>
      </c>
      <c r="J11" s="114"/>
      <c r="M11" s="14"/>
      <c r="N11" s="15"/>
    </row>
    <row r="12" spans="1:14" ht="16.2" customHeight="1" x14ac:dyDescent="0.45">
      <c r="B12" s="366"/>
      <c r="C12" s="369"/>
      <c r="D12" s="114"/>
      <c r="E12" s="115"/>
      <c r="F12" s="115"/>
      <c r="G12" s="116"/>
      <c r="H12" s="117">
        <f>E12*F12</f>
        <v>0</v>
      </c>
      <c r="I12" s="118"/>
      <c r="J12" s="114"/>
    </row>
    <row r="13" spans="1:14" ht="16.2" customHeight="1" thickBot="1" x14ac:dyDescent="0.5">
      <c r="B13" s="366"/>
      <c r="C13" s="369"/>
      <c r="D13" s="119"/>
      <c r="E13" s="120"/>
      <c r="F13" s="120"/>
      <c r="G13" s="121"/>
      <c r="H13" s="117">
        <f>E13*F13</f>
        <v>0</v>
      </c>
      <c r="I13" s="122"/>
      <c r="J13" s="119"/>
    </row>
    <row r="14" spans="1:14" ht="16.2" customHeight="1" thickBot="1" x14ac:dyDescent="0.5">
      <c r="B14" s="366"/>
      <c r="C14" s="26" t="s">
        <v>107</v>
      </c>
      <c r="D14" s="123"/>
      <c r="E14" s="124"/>
      <c r="F14" s="124"/>
      <c r="G14" s="125"/>
      <c r="H14" s="174">
        <f>SUM(H11:H13)</f>
        <v>200000</v>
      </c>
      <c r="I14" s="126"/>
      <c r="J14" s="127"/>
      <c r="M14" s="14" t="s">
        <v>34</v>
      </c>
      <c r="N14" s="15" t="s">
        <v>87</v>
      </c>
    </row>
    <row r="15" spans="1:14" ht="16.2" customHeight="1" x14ac:dyDescent="0.45">
      <c r="B15" s="366"/>
      <c r="C15" s="369" t="s">
        <v>108</v>
      </c>
      <c r="D15" s="169" t="s">
        <v>142</v>
      </c>
      <c r="E15" s="170">
        <v>30000</v>
      </c>
      <c r="F15" s="170">
        <v>350</v>
      </c>
      <c r="G15" s="168" t="s">
        <v>308</v>
      </c>
      <c r="H15" s="173">
        <f>E15*F15</f>
        <v>10500000</v>
      </c>
      <c r="I15" s="171">
        <v>2</v>
      </c>
      <c r="J15" s="169" t="s">
        <v>288</v>
      </c>
      <c r="M15" s="5"/>
    </row>
    <row r="16" spans="1:14" ht="16.2" customHeight="1" x14ac:dyDescent="0.45">
      <c r="B16" s="366"/>
      <c r="C16" s="369"/>
      <c r="D16" s="166" t="s">
        <v>309</v>
      </c>
      <c r="E16" s="167">
        <v>1200000</v>
      </c>
      <c r="F16" s="167">
        <v>2</v>
      </c>
      <c r="G16" s="168" t="s">
        <v>310</v>
      </c>
      <c r="H16" s="173">
        <f>E16*F16</f>
        <v>2400000</v>
      </c>
      <c r="I16" s="172">
        <v>3</v>
      </c>
      <c r="J16" s="166" t="s">
        <v>290</v>
      </c>
      <c r="M16" s="5"/>
    </row>
    <row r="17" spans="2:13" ht="16.2" customHeight="1" x14ac:dyDescent="0.45">
      <c r="B17" s="366"/>
      <c r="C17" s="369"/>
      <c r="D17" s="166" t="s">
        <v>309</v>
      </c>
      <c r="E17" s="167">
        <v>300000</v>
      </c>
      <c r="F17" s="167">
        <v>1</v>
      </c>
      <c r="G17" s="168" t="s">
        <v>310</v>
      </c>
      <c r="H17" s="173">
        <f>E17*F17</f>
        <v>300000</v>
      </c>
      <c r="I17" s="172">
        <v>4</v>
      </c>
      <c r="J17" s="166" t="s">
        <v>292</v>
      </c>
      <c r="M17" s="5"/>
    </row>
    <row r="18" spans="2:13" ht="16.2" customHeight="1" x14ac:dyDescent="0.45">
      <c r="B18" s="366"/>
      <c r="C18" s="369"/>
      <c r="D18" s="166" t="s">
        <v>293</v>
      </c>
      <c r="E18" s="167">
        <v>1000000</v>
      </c>
      <c r="F18" s="167">
        <v>1</v>
      </c>
      <c r="G18" s="168" t="s">
        <v>310</v>
      </c>
      <c r="H18" s="173">
        <f>E18*F18</f>
        <v>1000000</v>
      </c>
      <c r="I18" s="172">
        <v>5</v>
      </c>
      <c r="J18" s="166" t="s">
        <v>295</v>
      </c>
      <c r="M18" s="5"/>
    </row>
    <row r="19" spans="2:13" ht="16.2" customHeight="1" x14ac:dyDescent="0.45">
      <c r="B19" s="366"/>
      <c r="C19" s="369"/>
      <c r="D19" s="166" t="s">
        <v>297</v>
      </c>
      <c r="E19" s="167">
        <v>200000</v>
      </c>
      <c r="F19" s="167">
        <v>1</v>
      </c>
      <c r="G19" s="168" t="s">
        <v>310</v>
      </c>
      <c r="H19" s="173">
        <f t="shared" ref="H19:H33" si="0">E19*F19</f>
        <v>200000</v>
      </c>
      <c r="I19" s="172">
        <v>6</v>
      </c>
      <c r="J19" s="166" t="s">
        <v>299</v>
      </c>
      <c r="M19" s="5"/>
    </row>
    <row r="20" spans="2:13" ht="16.2" customHeight="1" x14ac:dyDescent="0.45">
      <c r="B20" s="366"/>
      <c r="C20" s="369"/>
      <c r="D20" s="166" t="s">
        <v>300</v>
      </c>
      <c r="E20" s="167">
        <v>20000</v>
      </c>
      <c r="F20" s="167">
        <v>114</v>
      </c>
      <c r="G20" s="168" t="s">
        <v>161</v>
      </c>
      <c r="H20" s="173">
        <f t="shared" si="0"/>
        <v>2280000</v>
      </c>
      <c r="I20" s="172">
        <v>7</v>
      </c>
      <c r="J20" s="166" t="s">
        <v>302</v>
      </c>
      <c r="M20" s="5"/>
    </row>
    <row r="21" spans="2:13" ht="16.2" customHeight="1" x14ac:dyDescent="0.45">
      <c r="B21" s="366"/>
      <c r="C21" s="369"/>
      <c r="D21" s="114"/>
      <c r="E21" s="115"/>
      <c r="F21" s="115"/>
      <c r="G21" s="116"/>
      <c r="H21" s="117">
        <f t="shared" si="0"/>
        <v>0</v>
      </c>
      <c r="I21" s="118"/>
      <c r="J21" s="114"/>
      <c r="M21" s="5"/>
    </row>
    <row r="22" spans="2:13" ht="16.2" customHeight="1" x14ac:dyDescent="0.45">
      <c r="B22" s="366"/>
      <c r="C22" s="369"/>
      <c r="D22" s="114"/>
      <c r="E22" s="115"/>
      <c r="F22" s="115"/>
      <c r="G22" s="116"/>
      <c r="H22" s="117">
        <f t="shared" si="0"/>
        <v>0</v>
      </c>
      <c r="I22" s="118"/>
      <c r="J22" s="114"/>
      <c r="M22" s="5"/>
    </row>
    <row r="23" spans="2:13" ht="16.2" customHeight="1" x14ac:dyDescent="0.45">
      <c r="B23" s="366"/>
      <c r="C23" s="369"/>
      <c r="D23" s="114"/>
      <c r="E23" s="115"/>
      <c r="F23" s="115"/>
      <c r="G23" s="116"/>
      <c r="H23" s="117">
        <f t="shared" si="0"/>
        <v>0</v>
      </c>
      <c r="I23" s="118"/>
      <c r="J23" s="114"/>
      <c r="M23" s="5"/>
    </row>
    <row r="24" spans="2:13" ht="16.2" customHeight="1" x14ac:dyDescent="0.45">
      <c r="B24" s="366"/>
      <c r="C24" s="369"/>
      <c r="D24" s="114"/>
      <c r="E24" s="115"/>
      <c r="F24" s="115"/>
      <c r="G24" s="116"/>
      <c r="H24" s="117">
        <f t="shared" si="0"/>
        <v>0</v>
      </c>
      <c r="I24" s="118"/>
      <c r="J24" s="114"/>
      <c r="M24" s="5"/>
    </row>
    <row r="25" spans="2:13" ht="16.2" customHeight="1" x14ac:dyDescent="0.45">
      <c r="B25" s="366"/>
      <c r="C25" s="369"/>
      <c r="D25" s="114"/>
      <c r="E25" s="115"/>
      <c r="F25" s="115"/>
      <c r="G25" s="116"/>
      <c r="H25" s="117">
        <f t="shared" si="0"/>
        <v>0</v>
      </c>
      <c r="I25" s="118"/>
      <c r="J25" s="114"/>
      <c r="M25" s="5"/>
    </row>
    <row r="26" spans="2:13" ht="16.2" customHeight="1" x14ac:dyDescent="0.45">
      <c r="B26" s="366"/>
      <c r="C26" s="369"/>
      <c r="D26" s="114"/>
      <c r="E26" s="115"/>
      <c r="F26" s="115"/>
      <c r="G26" s="116"/>
      <c r="H26" s="117">
        <f t="shared" si="0"/>
        <v>0</v>
      </c>
      <c r="I26" s="118"/>
      <c r="J26" s="114"/>
      <c r="M26" s="5"/>
    </row>
    <row r="27" spans="2:13" ht="16.2" customHeight="1" x14ac:dyDescent="0.45">
      <c r="B27" s="366"/>
      <c r="C27" s="369"/>
      <c r="D27" s="114"/>
      <c r="E27" s="115"/>
      <c r="F27" s="115"/>
      <c r="G27" s="116"/>
      <c r="H27" s="117">
        <f t="shared" si="0"/>
        <v>0</v>
      </c>
      <c r="I27" s="118"/>
      <c r="J27" s="114"/>
      <c r="M27" s="5"/>
    </row>
    <row r="28" spans="2:13" ht="16.2" customHeight="1" x14ac:dyDescent="0.45">
      <c r="B28" s="366"/>
      <c r="C28" s="369"/>
      <c r="D28" s="114"/>
      <c r="E28" s="115"/>
      <c r="F28" s="115"/>
      <c r="G28" s="116"/>
      <c r="H28" s="117">
        <f t="shared" si="0"/>
        <v>0</v>
      </c>
      <c r="I28" s="118"/>
      <c r="J28" s="114"/>
      <c r="M28" s="5"/>
    </row>
    <row r="29" spans="2:13" ht="16.2" customHeight="1" x14ac:dyDescent="0.45">
      <c r="B29" s="366"/>
      <c r="C29" s="369"/>
      <c r="D29" s="114"/>
      <c r="E29" s="115"/>
      <c r="F29" s="115"/>
      <c r="G29" s="116"/>
      <c r="H29" s="117">
        <f t="shared" si="0"/>
        <v>0</v>
      </c>
      <c r="I29" s="118"/>
      <c r="J29" s="114"/>
      <c r="M29" s="5"/>
    </row>
    <row r="30" spans="2:13" ht="16.2" customHeight="1" x14ac:dyDescent="0.45">
      <c r="B30" s="366"/>
      <c r="C30" s="369"/>
      <c r="D30" s="114"/>
      <c r="E30" s="115"/>
      <c r="F30" s="115"/>
      <c r="G30" s="116"/>
      <c r="H30" s="117">
        <f t="shared" si="0"/>
        <v>0</v>
      </c>
      <c r="I30" s="118"/>
      <c r="J30" s="114"/>
      <c r="M30" s="5"/>
    </row>
    <row r="31" spans="2:13" ht="16.2" customHeight="1" x14ac:dyDescent="0.45">
      <c r="B31" s="366"/>
      <c r="C31" s="369"/>
      <c r="D31" s="114"/>
      <c r="E31" s="115"/>
      <c r="F31" s="115"/>
      <c r="G31" s="116"/>
      <c r="H31" s="117">
        <f t="shared" si="0"/>
        <v>0</v>
      </c>
      <c r="I31" s="118"/>
      <c r="J31" s="114"/>
    </row>
    <row r="32" spans="2:13" ht="16.2" customHeight="1" x14ac:dyDescent="0.45">
      <c r="B32" s="366"/>
      <c r="C32" s="369"/>
      <c r="D32" s="114"/>
      <c r="E32" s="115"/>
      <c r="F32" s="115"/>
      <c r="G32" s="116"/>
      <c r="H32" s="117">
        <f t="shared" si="0"/>
        <v>0</v>
      </c>
      <c r="I32" s="118"/>
      <c r="J32" s="114"/>
    </row>
    <row r="33" spans="2:14" ht="16.2" customHeight="1" x14ac:dyDescent="0.45">
      <c r="B33" s="366"/>
      <c r="C33" s="369"/>
      <c r="D33" s="114"/>
      <c r="E33" s="115"/>
      <c r="F33" s="115"/>
      <c r="G33" s="116"/>
      <c r="H33" s="117">
        <f t="shared" si="0"/>
        <v>0</v>
      </c>
      <c r="I33" s="118"/>
      <c r="J33" s="114"/>
    </row>
    <row r="34" spans="2:14" ht="16.2" customHeight="1" thickBot="1" x14ac:dyDescent="0.5">
      <c r="B34" s="366"/>
      <c r="C34" s="369"/>
      <c r="D34" s="119"/>
      <c r="E34" s="120"/>
      <c r="F34" s="120"/>
      <c r="G34" s="121"/>
      <c r="H34" s="117">
        <f>E34*F34</f>
        <v>0</v>
      </c>
      <c r="I34" s="122"/>
      <c r="J34" s="119"/>
    </row>
    <row r="35" spans="2:14" ht="16.2" customHeight="1" thickBot="1" x14ac:dyDescent="0.5">
      <c r="B35" s="366"/>
      <c r="C35" s="26" t="s">
        <v>109</v>
      </c>
      <c r="D35" s="123"/>
      <c r="E35" s="124"/>
      <c r="F35" s="124"/>
      <c r="G35" s="125"/>
      <c r="H35" s="174">
        <f>SUM(H15:H34)</f>
        <v>16680000</v>
      </c>
      <c r="I35" s="126"/>
      <c r="J35" s="127"/>
      <c r="M35" s="14" t="s">
        <v>34</v>
      </c>
      <c r="N35" s="15" t="s">
        <v>87</v>
      </c>
    </row>
    <row r="36" spans="2:14" ht="16.2" customHeight="1" x14ac:dyDescent="0.45">
      <c r="B36" s="366"/>
      <c r="C36" s="369" t="s">
        <v>110</v>
      </c>
      <c r="D36" s="166" t="s">
        <v>311</v>
      </c>
      <c r="E36" s="167">
        <v>2500000</v>
      </c>
      <c r="F36" s="167">
        <v>1</v>
      </c>
      <c r="G36" s="168" t="s">
        <v>262</v>
      </c>
      <c r="H36" s="173">
        <f t="shared" ref="H36:H55" si="1">E36*F36</f>
        <v>2500000</v>
      </c>
      <c r="I36" s="171">
        <v>8</v>
      </c>
      <c r="J36" s="128"/>
    </row>
    <row r="37" spans="2:14" ht="16.2" customHeight="1" x14ac:dyDescent="0.45">
      <c r="B37" s="366"/>
      <c r="C37" s="369"/>
      <c r="D37" s="166" t="s">
        <v>312</v>
      </c>
      <c r="E37" s="167">
        <v>2500000</v>
      </c>
      <c r="F37" s="167">
        <v>1</v>
      </c>
      <c r="G37" s="168" t="s">
        <v>262</v>
      </c>
      <c r="H37" s="173">
        <f t="shared" si="1"/>
        <v>2500000</v>
      </c>
      <c r="I37" s="172">
        <v>9</v>
      </c>
      <c r="J37" s="114"/>
    </row>
    <row r="38" spans="2:14" ht="16.2" customHeight="1" x14ac:dyDescent="0.45">
      <c r="B38" s="366"/>
      <c r="C38" s="369"/>
      <c r="D38" s="166" t="s">
        <v>313</v>
      </c>
      <c r="E38" s="167">
        <v>300000</v>
      </c>
      <c r="F38" s="167">
        <v>1</v>
      </c>
      <c r="G38" s="168" t="s">
        <v>262</v>
      </c>
      <c r="H38" s="173">
        <f t="shared" si="1"/>
        <v>300000</v>
      </c>
      <c r="I38" s="172">
        <v>10</v>
      </c>
      <c r="J38" s="114"/>
    </row>
    <row r="39" spans="2:14" ht="16.2" customHeight="1" x14ac:dyDescent="0.45">
      <c r="B39" s="366"/>
      <c r="C39" s="369"/>
      <c r="D39" s="166" t="s">
        <v>314</v>
      </c>
      <c r="E39" s="167">
        <v>300000</v>
      </c>
      <c r="F39" s="167">
        <v>1</v>
      </c>
      <c r="G39" s="168" t="s">
        <v>262</v>
      </c>
      <c r="H39" s="173">
        <f t="shared" si="1"/>
        <v>300000</v>
      </c>
      <c r="I39" s="172">
        <v>11</v>
      </c>
      <c r="J39" s="114"/>
    </row>
    <row r="40" spans="2:14" ht="16.2" customHeight="1" x14ac:dyDescent="0.45">
      <c r="B40" s="366"/>
      <c r="C40" s="369"/>
      <c r="D40" s="166" t="s">
        <v>315</v>
      </c>
      <c r="E40" s="167">
        <v>300000</v>
      </c>
      <c r="F40" s="167">
        <v>1</v>
      </c>
      <c r="G40" s="168" t="s">
        <v>262</v>
      </c>
      <c r="H40" s="173">
        <f t="shared" si="1"/>
        <v>300000</v>
      </c>
      <c r="I40" s="172">
        <v>12</v>
      </c>
      <c r="J40" s="114"/>
    </row>
    <row r="41" spans="2:14" ht="16.2" customHeight="1" x14ac:dyDescent="0.45">
      <c r="B41" s="366"/>
      <c r="C41" s="369"/>
      <c r="D41" s="166" t="s">
        <v>316</v>
      </c>
      <c r="E41" s="167">
        <v>500000</v>
      </c>
      <c r="F41" s="167">
        <v>1</v>
      </c>
      <c r="G41" s="168" t="s">
        <v>262</v>
      </c>
      <c r="H41" s="173">
        <f t="shared" si="1"/>
        <v>500000</v>
      </c>
      <c r="I41" s="172">
        <v>13</v>
      </c>
      <c r="J41" s="114"/>
    </row>
    <row r="42" spans="2:14" ht="16.2" customHeight="1" x14ac:dyDescent="0.45">
      <c r="B42" s="366"/>
      <c r="C42" s="369"/>
      <c r="D42" s="166" t="s">
        <v>317</v>
      </c>
      <c r="E42" s="167">
        <v>500000</v>
      </c>
      <c r="F42" s="167">
        <v>1</v>
      </c>
      <c r="G42" s="168" t="s">
        <v>262</v>
      </c>
      <c r="H42" s="173">
        <f t="shared" si="1"/>
        <v>500000</v>
      </c>
      <c r="I42" s="172">
        <v>14</v>
      </c>
      <c r="J42" s="114"/>
    </row>
    <row r="43" spans="2:14" ht="16.2" customHeight="1" x14ac:dyDescent="0.45">
      <c r="B43" s="366"/>
      <c r="C43" s="369"/>
      <c r="D43" s="166" t="s">
        <v>318</v>
      </c>
      <c r="E43" s="167">
        <v>300000</v>
      </c>
      <c r="F43" s="167">
        <v>1</v>
      </c>
      <c r="G43" s="168" t="s">
        <v>262</v>
      </c>
      <c r="H43" s="173">
        <f t="shared" si="1"/>
        <v>300000</v>
      </c>
      <c r="I43" s="172">
        <v>15</v>
      </c>
      <c r="J43" s="114"/>
    </row>
    <row r="44" spans="2:14" ht="16.2" customHeight="1" x14ac:dyDescent="0.45">
      <c r="B44" s="366"/>
      <c r="C44" s="369"/>
      <c r="D44" s="114"/>
      <c r="E44" s="115"/>
      <c r="F44" s="115"/>
      <c r="G44" s="116"/>
      <c r="H44" s="117">
        <f t="shared" si="1"/>
        <v>0</v>
      </c>
      <c r="I44" s="118"/>
      <c r="J44" s="114"/>
    </row>
    <row r="45" spans="2:14" ht="16.2" customHeight="1" x14ac:dyDescent="0.45">
      <c r="B45" s="366"/>
      <c r="C45" s="369"/>
      <c r="D45" s="114"/>
      <c r="E45" s="115"/>
      <c r="F45" s="115"/>
      <c r="G45" s="116"/>
      <c r="H45" s="117">
        <f t="shared" si="1"/>
        <v>0</v>
      </c>
      <c r="I45" s="118"/>
      <c r="J45" s="114"/>
    </row>
    <row r="46" spans="2:14" ht="16.2" customHeight="1" x14ac:dyDescent="0.45">
      <c r="B46" s="366"/>
      <c r="C46" s="369"/>
      <c r="D46" s="114"/>
      <c r="E46" s="115"/>
      <c r="F46" s="115"/>
      <c r="G46" s="116"/>
      <c r="H46" s="117">
        <f t="shared" si="1"/>
        <v>0</v>
      </c>
      <c r="I46" s="118"/>
      <c r="J46" s="114"/>
    </row>
    <row r="47" spans="2:14" ht="16.2" customHeight="1" x14ac:dyDescent="0.45">
      <c r="B47" s="366"/>
      <c r="C47" s="369"/>
      <c r="D47" s="114"/>
      <c r="E47" s="115"/>
      <c r="F47" s="115"/>
      <c r="G47" s="116"/>
      <c r="H47" s="117">
        <f t="shared" si="1"/>
        <v>0</v>
      </c>
      <c r="I47" s="118"/>
      <c r="J47" s="114"/>
    </row>
    <row r="48" spans="2:14" ht="16.2" customHeight="1" x14ac:dyDescent="0.45">
      <c r="B48" s="366"/>
      <c r="C48" s="369"/>
      <c r="D48" s="114"/>
      <c r="E48" s="115"/>
      <c r="F48" s="115"/>
      <c r="G48" s="116"/>
      <c r="H48" s="117">
        <f t="shared" si="1"/>
        <v>0</v>
      </c>
      <c r="I48" s="118"/>
      <c r="J48" s="114"/>
    </row>
    <row r="49" spans="2:19" ht="16.2" customHeight="1" x14ac:dyDescent="0.45">
      <c r="B49" s="366"/>
      <c r="C49" s="369"/>
      <c r="D49" s="114"/>
      <c r="E49" s="115"/>
      <c r="F49" s="115"/>
      <c r="G49" s="116"/>
      <c r="H49" s="117">
        <f t="shared" si="1"/>
        <v>0</v>
      </c>
      <c r="I49" s="118"/>
      <c r="J49" s="114"/>
      <c r="M49" s="6" t="s">
        <v>34</v>
      </c>
      <c r="N49" s="5" t="s">
        <v>264</v>
      </c>
    </row>
    <row r="50" spans="2:19" ht="16.2" customHeight="1" x14ac:dyDescent="0.45">
      <c r="B50" s="366"/>
      <c r="C50" s="369"/>
      <c r="D50" s="114"/>
      <c r="E50" s="115"/>
      <c r="F50" s="115"/>
      <c r="G50" s="116"/>
      <c r="H50" s="117">
        <f t="shared" si="1"/>
        <v>0</v>
      </c>
      <c r="I50" s="118"/>
      <c r="J50" s="114"/>
      <c r="M50" s="139"/>
      <c r="N50" s="5" t="s">
        <v>263</v>
      </c>
      <c r="P50" s="138"/>
      <c r="Q50" s="138"/>
      <c r="R50" s="138"/>
    </row>
    <row r="51" spans="2:19" ht="16.2" customHeight="1" x14ac:dyDescent="0.45">
      <c r="B51" s="366"/>
      <c r="C51" s="369"/>
      <c r="D51" s="114"/>
      <c r="E51" s="115"/>
      <c r="F51" s="115"/>
      <c r="G51" s="116"/>
      <c r="H51" s="117">
        <f t="shared" si="1"/>
        <v>0</v>
      </c>
      <c r="I51" s="118"/>
      <c r="J51" s="114"/>
      <c r="N51" s="5" t="s">
        <v>257</v>
      </c>
      <c r="P51" s="138"/>
      <c r="Q51" s="138"/>
      <c r="R51" s="138"/>
    </row>
    <row r="52" spans="2:19" ht="16.2" customHeight="1" x14ac:dyDescent="0.45">
      <c r="B52" s="366"/>
      <c r="C52" s="369"/>
      <c r="D52" s="114"/>
      <c r="E52" s="115"/>
      <c r="F52" s="115"/>
      <c r="G52" s="116"/>
      <c r="H52" s="117">
        <f t="shared" si="1"/>
        <v>0</v>
      </c>
      <c r="I52" s="118"/>
      <c r="J52" s="114"/>
      <c r="N52" s="5" t="s">
        <v>260</v>
      </c>
      <c r="P52" s="138"/>
      <c r="Q52" s="138"/>
      <c r="R52" s="138"/>
    </row>
    <row r="53" spans="2:19" ht="16.2" customHeight="1" x14ac:dyDescent="0.45">
      <c r="B53" s="366"/>
      <c r="C53" s="369"/>
      <c r="D53" s="114"/>
      <c r="E53" s="115"/>
      <c r="F53" s="115"/>
      <c r="G53" s="116"/>
      <c r="H53" s="117">
        <f t="shared" si="1"/>
        <v>0</v>
      </c>
      <c r="I53" s="118"/>
      <c r="J53" s="114"/>
      <c r="N53" s="359" t="s">
        <v>101</v>
      </c>
      <c r="O53" s="359"/>
      <c r="P53" s="9" t="s">
        <v>102</v>
      </c>
      <c r="Q53" s="9" t="s">
        <v>82</v>
      </c>
      <c r="R53" s="9" t="s">
        <v>261</v>
      </c>
      <c r="S53" s="9" t="s">
        <v>104</v>
      </c>
    </row>
    <row r="54" spans="2:19" ht="16.2" customHeight="1" x14ac:dyDescent="0.45">
      <c r="B54" s="366"/>
      <c r="C54" s="369"/>
      <c r="D54" s="114"/>
      <c r="E54" s="115"/>
      <c r="F54" s="115"/>
      <c r="G54" s="116"/>
      <c r="H54" s="117">
        <f t="shared" si="1"/>
        <v>0</v>
      </c>
      <c r="I54" s="118"/>
      <c r="J54" s="114"/>
      <c r="N54" s="9" t="s">
        <v>258</v>
      </c>
      <c r="O54" s="9"/>
      <c r="P54" s="9">
        <v>-500</v>
      </c>
      <c r="Q54" s="9">
        <v>1</v>
      </c>
      <c r="R54" s="9" t="s">
        <v>262</v>
      </c>
      <c r="S54" s="9">
        <f>+P54*Q54</f>
        <v>-500</v>
      </c>
    </row>
    <row r="55" spans="2:19" ht="16.2" customHeight="1" thickBot="1" x14ac:dyDescent="0.5">
      <c r="B55" s="366"/>
      <c r="C55" s="369"/>
      <c r="D55" s="119"/>
      <c r="E55" s="120"/>
      <c r="F55" s="120"/>
      <c r="G55" s="121"/>
      <c r="H55" s="117">
        <f t="shared" si="1"/>
        <v>0</v>
      </c>
      <c r="I55" s="122"/>
      <c r="J55" s="119"/>
    </row>
    <row r="56" spans="2:19" ht="16.2" customHeight="1" thickBot="1" x14ac:dyDescent="0.5">
      <c r="B56" s="366"/>
      <c r="C56" s="26" t="s">
        <v>111</v>
      </c>
      <c r="D56" s="27"/>
      <c r="E56" s="28"/>
      <c r="F56" s="28"/>
      <c r="G56" s="29"/>
      <c r="H56" s="174">
        <f>SUM(H36:H55)</f>
        <v>7200000</v>
      </c>
      <c r="I56" s="30"/>
      <c r="J56" s="31"/>
      <c r="M56" s="14" t="s">
        <v>34</v>
      </c>
      <c r="N56" s="15" t="s">
        <v>87</v>
      </c>
    </row>
    <row r="57" spans="2:19" ht="16.2" customHeight="1" thickBot="1" x14ac:dyDescent="0.5">
      <c r="B57" s="367"/>
      <c r="C57" s="26" t="s">
        <v>112</v>
      </c>
      <c r="D57" s="27"/>
      <c r="E57" s="28"/>
      <c r="F57" s="28"/>
      <c r="G57" s="29"/>
      <c r="H57" s="174">
        <f>SUM(H14,H35,H56)</f>
        <v>24080000</v>
      </c>
      <c r="I57" s="30"/>
      <c r="J57" s="31"/>
      <c r="M57" s="14" t="s">
        <v>34</v>
      </c>
      <c r="N57" s="15" t="s">
        <v>87</v>
      </c>
    </row>
    <row r="58" spans="2:19" ht="16.2" customHeight="1" thickBot="1" x14ac:dyDescent="0.5">
      <c r="B58" s="360" t="s">
        <v>113</v>
      </c>
      <c r="C58" s="361"/>
      <c r="D58" s="32"/>
      <c r="E58" s="33"/>
      <c r="F58" s="33"/>
      <c r="G58" s="34"/>
      <c r="H58" s="175">
        <f>H57*0.1</f>
        <v>2408000</v>
      </c>
      <c r="I58" s="35"/>
      <c r="J58" s="36"/>
      <c r="M58" s="14" t="s">
        <v>34</v>
      </c>
      <c r="N58" s="15" t="s">
        <v>87</v>
      </c>
    </row>
    <row r="59" spans="2:19" ht="16.2" customHeight="1" thickBot="1" x14ac:dyDescent="0.5">
      <c r="B59" s="362" t="s">
        <v>114</v>
      </c>
      <c r="C59" s="363"/>
      <c r="D59" s="27"/>
      <c r="E59" s="37"/>
      <c r="F59" s="37"/>
      <c r="G59" s="38"/>
      <c r="H59" s="174">
        <f>H57+H58</f>
        <v>26488000</v>
      </c>
      <c r="I59" s="39"/>
      <c r="J59" s="40"/>
      <c r="M59" s="14" t="s">
        <v>34</v>
      </c>
      <c r="N59" s="15" t="s">
        <v>115</v>
      </c>
    </row>
    <row r="60" spans="2:19" ht="16.2" customHeight="1" x14ac:dyDescent="0.45"/>
    <row r="61" spans="2:19" ht="16.2" customHeight="1" x14ac:dyDescent="0.45">
      <c r="B61" s="5" t="s">
        <v>116</v>
      </c>
    </row>
    <row r="62" spans="2:19" ht="16.2" customHeight="1" x14ac:dyDescent="0.45">
      <c r="B62" s="5" t="s">
        <v>117</v>
      </c>
    </row>
    <row r="63" spans="2:19" ht="16.2" customHeight="1" x14ac:dyDescent="0.45">
      <c r="B63" s="5" t="s">
        <v>118</v>
      </c>
    </row>
    <row r="64" spans="2:19" ht="16.2" customHeight="1" x14ac:dyDescent="0.45">
      <c r="B64" s="5" t="s">
        <v>119</v>
      </c>
    </row>
    <row r="65" ht="16.2" customHeight="1" x14ac:dyDescent="0.45"/>
    <row r="66" ht="16.2" customHeight="1" x14ac:dyDescent="0.45"/>
    <row r="67" ht="16.2" customHeight="1" x14ac:dyDescent="0.45"/>
    <row r="68" ht="16.2" customHeight="1" x14ac:dyDescent="0.45"/>
    <row r="69" ht="16.2" customHeight="1" x14ac:dyDescent="0.45"/>
  </sheetData>
  <mergeCells count="11">
    <mergeCell ref="N53:O53"/>
    <mergeCell ref="B58:C58"/>
    <mergeCell ref="B59:C59"/>
    <mergeCell ref="A1:B1"/>
    <mergeCell ref="C1:J1"/>
    <mergeCell ref="B8:C8"/>
    <mergeCell ref="B10:C10"/>
    <mergeCell ref="B11:B57"/>
    <mergeCell ref="C11:C13"/>
    <mergeCell ref="C15:C34"/>
    <mergeCell ref="C36:C55"/>
  </mergeCells>
  <phoneticPr fontId="21"/>
  <pageMargins left="0.78740157480314965" right="0.78740157480314965" top="0.78740157480314965" bottom="0.59055118110236227" header="0.31496062992125984" footer="0.31496062992125984"/>
  <pageSetup paperSize="9" scale="67" orientation="portrait" r:id="rId1"/>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S69"/>
  <sheetViews>
    <sheetView showGridLines="0" view="pageBreakPreview" topLeftCell="A31" zoomScale="60" zoomScaleNormal="100" workbookViewId="0">
      <selection activeCell="G10" sqref="G10"/>
    </sheetView>
  </sheetViews>
  <sheetFormatPr defaultColWidth="8.69921875" defaultRowHeight="13.2" x14ac:dyDescent="0.45"/>
  <cols>
    <col min="1" max="1" width="1" style="5" customWidth="1"/>
    <col min="2" max="2" width="8.69921875" style="5" customWidth="1"/>
    <col min="3" max="3" width="16.59765625" style="5" customWidth="1"/>
    <col min="4" max="4" width="21.69921875" style="7" customWidth="1"/>
    <col min="5" max="5" width="13.69921875" style="5" customWidth="1"/>
    <col min="6" max="7" width="6.69921875" style="5" customWidth="1"/>
    <col min="8" max="8" width="18.59765625" style="5" customWidth="1"/>
    <col min="9" max="9" width="6.5" style="5" customWidth="1"/>
    <col min="10" max="10" width="16" style="8" customWidth="1"/>
    <col min="11" max="11" width="1" style="5" customWidth="1"/>
    <col min="12" max="12" width="3.19921875" style="5" customWidth="1"/>
    <col min="13" max="13" width="8.69921875" style="6"/>
    <col min="14" max="16384" width="8.69921875" style="5"/>
  </cols>
  <sheetData>
    <row r="1" spans="1:14" ht="27" customHeight="1" thickBot="1" x14ac:dyDescent="0.5">
      <c r="A1" s="323" t="s">
        <v>91</v>
      </c>
      <c r="B1" s="324"/>
      <c r="C1" s="347" t="s">
        <v>120</v>
      </c>
      <c r="D1" s="348"/>
      <c r="E1" s="348"/>
      <c r="F1" s="348"/>
      <c r="G1" s="348"/>
      <c r="H1" s="348"/>
      <c r="I1" s="348"/>
      <c r="J1" s="349"/>
      <c r="M1" s="14" t="s">
        <v>34</v>
      </c>
      <c r="N1" s="15" t="s">
        <v>121</v>
      </c>
    </row>
    <row r="2" spans="1:14" ht="16.2" customHeight="1" thickBot="1" x14ac:dyDescent="0.5">
      <c r="A2" s="16"/>
      <c r="B2" s="16"/>
      <c r="C2" s="16"/>
      <c r="D2" s="17"/>
      <c r="E2" s="16"/>
      <c r="F2" s="16"/>
      <c r="G2" s="16"/>
      <c r="H2" s="16"/>
      <c r="I2" s="16"/>
      <c r="J2" s="18"/>
    </row>
    <row r="3" spans="1:14" ht="16.2" customHeight="1" thickBot="1" x14ac:dyDescent="0.5">
      <c r="A3" s="16"/>
      <c r="B3" s="83" t="s">
        <v>94</v>
      </c>
      <c r="C3" s="19"/>
      <c r="D3" s="181">
        <f>MIN(D5,D6)</f>
        <v>1230000</v>
      </c>
      <c r="E3" s="16" t="s">
        <v>95</v>
      </c>
      <c r="J3" s="17"/>
      <c r="M3" s="14" t="s">
        <v>34</v>
      </c>
      <c r="N3" s="15" t="s">
        <v>87</v>
      </c>
    </row>
    <row r="4" spans="1:14" ht="16.2" customHeight="1" thickBot="1" x14ac:dyDescent="0.5">
      <c r="A4" s="16"/>
      <c r="B4" s="16"/>
      <c r="C4" s="372"/>
      <c r="D4" s="372"/>
      <c r="E4" s="372"/>
      <c r="J4" s="17"/>
    </row>
    <row r="5" spans="1:14" ht="16.2" customHeight="1" thickBot="1" x14ac:dyDescent="0.5">
      <c r="A5" s="16"/>
      <c r="B5" s="19"/>
      <c r="C5" s="20" t="s">
        <v>96</v>
      </c>
      <c r="D5" s="182">
        <f>MIN(120000000/115000*75000,D8*75000)</f>
        <v>1230000</v>
      </c>
      <c r="E5" s="16" t="s">
        <v>272</v>
      </c>
      <c r="F5" s="16"/>
      <c r="G5" s="16"/>
      <c r="J5" s="18"/>
      <c r="M5" s="14" t="s">
        <v>34</v>
      </c>
      <c r="N5" s="15" t="s">
        <v>87</v>
      </c>
    </row>
    <row r="6" spans="1:14" ht="16.2" customHeight="1" thickBot="1" x14ac:dyDescent="0.5">
      <c r="A6" s="16"/>
      <c r="B6" s="16"/>
      <c r="C6" s="20" t="s">
        <v>97</v>
      </c>
      <c r="D6" s="183">
        <f>ROUNDDOWN(H57/2,-3)</f>
        <v>2100000</v>
      </c>
      <c r="E6" s="16" t="s">
        <v>98</v>
      </c>
      <c r="F6" s="16"/>
      <c r="G6" s="16"/>
      <c r="H6" s="16"/>
      <c r="I6" s="16"/>
      <c r="J6" s="18"/>
      <c r="M6" s="14" t="s">
        <v>34</v>
      </c>
      <c r="N6" s="15" t="s">
        <v>87</v>
      </c>
    </row>
    <row r="7" spans="1:14" ht="16.2" customHeight="1" thickBot="1" x14ac:dyDescent="0.5"/>
    <row r="8" spans="1:14" ht="16.2" customHeight="1" thickBot="1" x14ac:dyDescent="0.5">
      <c r="A8" s="16"/>
      <c r="B8" s="364" t="s">
        <v>88</v>
      </c>
      <c r="C8" s="364"/>
      <c r="D8" s="184">
        <f>MIN(添付2!G21,添付2!K21)</f>
        <v>16.399999999999999</v>
      </c>
      <c r="E8" s="16" t="s">
        <v>178</v>
      </c>
      <c r="F8" s="16"/>
      <c r="G8" s="16"/>
      <c r="H8" s="16"/>
      <c r="I8" s="41"/>
      <c r="J8" s="16"/>
      <c r="M8" s="14" t="s">
        <v>34</v>
      </c>
      <c r="N8" s="15" t="s">
        <v>87</v>
      </c>
    </row>
    <row r="9" spans="1:14" ht="16.2" customHeight="1" thickBot="1" x14ac:dyDescent="0.5">
      <c r="A9" s="16"/>
      <c r="B9" s="16"/>
      <c r="C9" s="16"/>
      <c r="D9" s="17"/>
      <c r="E9" s="16"/>
      <c r="F9" s="16"/>
      <c r="G9" s="16"/>
      <c r="H9" s="16"/>
      <c r="I9" s="16"/>
      <c r="J9" s="22" t="s">
        <v>99</v>
      </c>
    </row>
    <row r="10" spans="1:14" ht="16.2" customHeight="1" thickBot="1" x14ac:dyDescent="0.5">
      <c r="B10" s="351" t="s">
        <v>100</v>
      </c>
      <c r="C10" s="352"/>
      <c r="D10" s="10" t="s">
        <v>101</v>
      </c>
      <c r="E10" s="9" t="s">
        <v>102</v>
      </c>
      <c r="F10" s="9" t="s">
        <v>82</v>
      </c>
      <c r="G10" s="23" t="s">
        <v>103</v>
      </c>
      <c r="H10" s="24" t="s">
        <v>104</v>
      </c>
      <c r="I10" s="25" t="s">
        <v>89</v>
      </c>
      <c r="J10" s="10" t="s">
        <v>83</v>
      </c>
    </row>
    <row r="11" spans="1:14" ht="16.2" customHeight="1" x14ac:dyDescent="0.45">
      <c r="B11" s="365" t="s">
        <v>105</v>
      </c>
      <c r="C11" s="373" t="s">
        <v>106</v>
      </c>
      <c r="D11" s="166" t="s">
        <v>319</v>
      </c>
      <c r="E11" s="167">
        <v>200000</v>
      </c>
      <c r="F11" s="167">
        <v>1</v>
      </c>
      <c r="G11" s="168" t="s">
        <v>262</v>
      </c>
      <c r="H11" s="173">
        <f>E11*F11</f>
        <v>200000</v>
      </c>
      <c r="I11" s="172">
        <v>16</v>
      </c>
      <c r="J11" s="114"/>
    </row>
    <row r="12" spans="1:14" ht="16.2" customHeight="1" x14ac:dyDescent="0.45">
      <c r="B12" s="366"/>
      <c r="C12" s="374"/>
      <c r="D12" s="114"/>
      <c r="E12" s="115"/>
      <c r="F12" s="115"/>
      <c r="G12" s="116"/>
      <c r="H12" s="117">
        <f>E12*F12</f>
        <v>0</v>
      </c>
      <c r="I12" s="118"/>
      <c r="J12" s="114"/>
    </row>
    <row r="13" spans="1:14" ht="16.2" customHeight="1" thickBot="1" x14ac:dyDescent="0.5">
      <c r="B13" s="366"/>
      <c r="C13" s="375"/>
      <c r="D13" s="119"/>
      <c r="E13" s="120"/>
      <c r="F13" s="120"/>
      <c r="G13" s="121"/>
      <c r="H13" s="117">
        <f>E13*F13</f>
        <v>0</v>
      </c>
      <c r="I13" s="122"/>
      <c r="J13" s="119"/>
    </row>
    <row r="14" spans="1:14" ht="16.2" customHeight="1" thickBot="1" x14ac:dyDescent="0.5">
      <c r="B14" s="366"/>
      <c r="C14" s="26" t="s">
        <v>107</v>
      </c>
      <c r="D14" s="123"/>
      <c r="E14" s="124"/>
      <c r="F14" s="124"/>
      <c r="G14" s="125"/>
      <c r="H14" s="174">
        <f>SUM(H11:H13)</f>
        <v>200000</v>
      </c>
      <c r="I14" s="126"/>
      <c r="J14" s="127"/>
      <c r="M14" s="14" t="s">
        <v>34</v>
      </c>
      <c r="N14" s="15" t="s">
        <v>87</v>
      </c>
    </row>
    <row r="15" spans="1:14" ht="16.2" customHeight="1" x14ac:dyDescent="0.45">
      <c r="B15" s="366"/>
      <c r="C15" s="376" t="s">
        <v>108</v>
      </c>
      <c r="D15" s="169" t="s">
        <v>320</v>
      </c>
      <c r="E15" s="170">
        <v>2500000</v>
      </c>
      <c r="F15" s="170">
        <v>1</v>
      </c>
      <c r="G15" s="168" t="s">
        <v>310</v>
      </c>
      <c r="H15" s="173">
        <f>E15*F15</f>
        <v>2500000</v>
      </c>
      <c r="I15" s="171">
        <v>17</v>
      </c>
      <c r="J15" s="128"/>
    </row>
    <row r="16" spans="1:14" ht="16.2" customHeight="1" x14ac:dyDescent="0.45">
      <c r="B16" s="366"/>
      <c r="C16" s="374"/>
      <c r="D16" s="114"/>
      <c r="E16" s="115"/>
      <c r="F16" s="115"/>
      <c r="G16" s="116"/>
      <c r="H16" s="117">
        <f>E16*F16</f>
        <v>0</v>
      </c>
      <c r="I16" s="118"/>
      <c r="J16" s="114"/>
    </row>
    <row r="17" spans="2:10" ht="16.2" customHeight="1" x14ac:dyDescent="0.45">
      <c r="B17" s="366"/>
      <c r="C17" s="374"/>
      <c r="D17" s="114"/>
      <c r="E17" s="115"/>
      <c r="F17" s="115"/>
      <c r="G17" s="116"/>
      <c r="H17" s="117">
        <f>E17*F17</f>
        <v>0</v>
      </c>
      <c r="I17" s="118"/>
      <c r="J17" s="114"/>
    </row>
    <row r="18" spans="2:10" ht="16.2" customHeight="1" x14ac:dyDescent="0.45">
      <c r="B18" s="366"/>
      <c r="C18" s="374"/>
      <c r="D18" s="114"/>
      <c r="E18" s="115"/>
      <c r="F18" s="115"/>
      <c r="G18" s="116"/>
      <c r="H18" s="117">
        <f>E18*F18</f>
        <v>0</v>
      </c>
      <c r="I18" s="118"/>
      <c r="J18" s="114"/>
    </row>
    <row r="19" spans="2:10" ht="16.2" customHeight="1" x14ac:dyDescent="0.45">
      <c r="B19" s="366"/>
      <c r="C19" s="374"/>
      <c r="D19" s="114"/>
      <c r="E19" s="115"/>
      <c r="F19" s="115"/>
      <c r="G19" s="116"/>
      <c r="H19" s="117">
        <f t="shared" ref="H19:H33" si="0">E19*F19</f>
        <v>0</v>
      </c>
      <c r="I19" s="118"/>
      <c r="J19" s="114"/>
    </row>
    <row r="20" spans="2:10" ht="16.2" customHeight="1" x14ac:dyDescent="0.45">
      <c r="B20" s="366"/>
      <c r="C20" s="374"/>
      <c r="D20" s="114"/>
      <c r="E20" s="115"/>
      <c r="F20" s="115"/>
      <c r="G20" s="116"/>
      <c r="H20" s="117">
        <f t="shared" si="0"/>
        <v>0</v>
      </c>
      <c r="I20" s="118"/>
      <c r="J20" s="114"/>
    </row>
    <row r="21" spans="2:10" ht="16.2" customHeight="1" x14ac:dyDescent="0.45">
      <c r="B21" s="366"/>
      <c r="C21" s="374"/>
      <c r="D21" s="114"/>
      <c r="E21" s="115"/>
      <c r="F21" s="115"/>
      <c r="G21" s="116"/>
      <c r="H21" s="117">
        <f t="shared" si="0"/>
        <v>0</v>
      </c>
      <c r="I21" s="118"/>
      <c r="J21" s="114"/>
    </row>
    <row r="22" spans="2:10" ht="16.2" customHeight="1" x14ac:dyDescent="0.45">
      <c r="B22" s="366"/>
      <c r="C22" s="374"/>
      <c r="D22" s="114"/>
      <c r="E22" s="115"/>
      <c r="F22" s="115"/>
      <c r="G22" s="116"/>
      <c r="H22" s="117">
        <f t="shared" si="0"/>
        <v>0</v>
      </c>
      <c r="I22" s="118"/>
      <c r="J22" s="114"/>
    </row>
    <row r="23" spans="2:10" ht="16.2" customHeight="1" x14ac:dyDescent="0.45">
      <c r="B23" s="366"/>
      <c r="C23" s="374"/>
      <c r="D23" s="114"/>
      <c r="E23" s="115"/>
      <c r="F23" s="115"/>
      <c r="G23" s="116"/>
      <c r="H23" s="117">
        <f t="shared" si="0"/>
        <v>0</v>
      </c>
      <c r="I23" s="118"/>
      <c r="J23" s="114"/>
    </row>
    <row r="24" spans="2:10" ht="16.2" customHeight="1" x14ac:dyDescent="0.45">
      <c r="B24" s="366"/>
      <c r="C24" s="374"/>
      <c r="D24" s="114"/>
      <c r="E24" s="115"/>
      <c r="F24" s="115"/>
      <c r="G24" s="116"/>
      <c r="H24" s="117">
        <f t="shared" si="0"/>
        <v>0</v>
      </c>
      <c r="I24" s="118"/>
      <c r="J24" s="114"/>
    </row>
    <row r="25" spans="2:10" ht="16.2" customHeight="1" x14ac:dyDescent="0.45">
      <c r="B25" s="366"/>
      <c r="C25" s="374"/>
      <c r="D25" s="114"/>
      <c r="E25" s="115"/>
      <c r="F25" s="115"/>
      <c r="G25" s="116"/>
      <c r="H25" s="117">
        <f t="shared" si="0"/>
        <v>0</v>
      </c>
      <c r="I25" s="118"/>
      <c r="J25" s="114"/>
    </row>
    <row r="26" spans="2:10" ht="16.2" customHeight="1" x14ac:dyDescent="0.45">
      <c r="B26" s="366"/>
      <c r="C26" s="374"/>
      <c r="D26" s="114"/>
      <c r="E26" s="115"/>
      <c r="F26" s="115"/>
      <c r="G26" s="116"/>
      <c r="H26" s="117">
        <f t="shared" si="0"/>
        <v>0</v>
      </c>
      <c r="I26" s="118"/>
      <c r="J26" s="114"/>
    </row>
    <row r="27" spans="2:10" ht="16.2" customHeight="1" x14ac:dyDescent="0.45">
      <c r="B27" s="366"/>
      <c r="C27" s="374"/>
      <c r="D27" s="114"/>
      <c r="E27" s="115"/>
      <c r="F27" s="115"/>
      <c r="G27" s="116"/>
      <c r="H27" s="117">
        <f t="shared" si="0"/>
        <v>0</v>
      </c>
      <c r="I27" s="118"/>
      <c r="J27" s="114"/>
    </row>
    <row r="28" spans="2:10" ht="16.2" customHeight="1" x14ac:dyDescent="0.45">
      <c r="B28" s="366"/>
      <c r="C28" s="374"/>
      <c r="D28" s="114"/>
      <c r="E28" s="115"/>
      <c r="F28" s="115"/>
      <c r="G28" s="116"/>
      <c r="H28" s="117">
        <f t="shared" si="0"/>
        <v>0</v>
      </c>
      <c r="I28" s="118"/>
      <c r="J28" s="114"/>
    </row>
    <row r="29" spans="2:10" ht="16.2" customHeight="1" x14ac:dyDescent="0.45">
      <c r="B29" s="366"/>
      <c r="C29" s="374"/>
      <c r="D29" s="114"/>
      <c r="E29" s="115"/>
      <c r="F29" s="115"/>
      <c r="G29" s="116"/>
      <c r="H29" s="117">
        <f t="shared" si="0"/>
        <v>0</v>
      </c>
      <c r="I29" s="118"/>
      <c r="J29" s="114"/>
    </row>
    <row r="30" spans="2:10" ht="16.2" customHeight="1" x14ac:dyDescent="0.45">
      <c r="B30" s="366"/>
      <c r="C30" s="374"/>
      <c r="D30" s="114"/>
      <c r="E30" s="115"/>
      <c r="F30" s="115"/>
      <c r="G30" s="116"/>
      <c r="H30" s="117">
        <f t="shared" si="0"/>
        <v>0</v>
      </c>
      <c r="I30" s="118"/>
      <c r="J30" s="114"/>
    </row>
    <row r="31" spans="2:10" ht="16.2" customHeight="1" x14ac:dyDescent="0.45">
      <c r="B31" s="366"/>
      <c r="C31" s="374"/>
      <c r="D31" s="114"/>
      <c r="E31" s="115"/>
      <c r="F31" s="115"/>
      <c r="G31" s="116"/>
      <c r="H31" s="117">
        <f t="shared" si="0"/>
        <v>0</v>
      </c>
      <c r="I31" s="118"/>
      <c r="J31" s="114"/>
    </row>
    <row r="32" spans="2:10" ht="16.2" customHeight="1" x14ac:dyDescent="0.45">
      <c r="B32" s="366"/>
      <c r="C32" s="374"/>
      <c r="D32" s="114"/>
      <c r="E32" s="115"/>
      <c r="F32" s="115"/>
      <c r="G32" s="116"/>
      <c r="H32" s="117">
        <f t="shared" si="0"/>
        <v>0</v>
      </c>
      <c r="I32" s="118"/>
      <c r="J32" s="114"/>
    </row>
    <row r="33" spans="2:14" ht="16.2" customHeight="1" x14ac:dyDescent="0.45">
      <c r="B33" s="366"/>
      <c r="C33" s="374"/>
      <c r="D33" s="114"/>
      <c r="E33" s="115"/>
      <c r="F33" s="115"/>
      <c r="G33" s="116"/>
      <c r="H33" s="117">
        <f t="shared" si="0"/>
        <v>0</v>
      </c>
      <c r="I33" s="118"/>
      <c r="J33" s="114"/>
    </row>
    <row r="34" spans="2:14" ht="16.2" customHeight="1" thickBot="1" x14ac:dyDescent="0.5">
      <c r="B34" s="366"/>
      <c r="C34" s="375"/>
      <c r="D34" s="119"/>
      <c r="E34" s="120"/>
      <c r="F34" s="120"/>
      <c r="G34" s="121"/>
      <c r="H34" s="117">
        <f>E34*F34</f>
        <v>0</v>
      </c>
      <c r="I34" s="122"/>
      <c r="J34" s="119"/>
    </row>
    <row r="35" spans="2:14" ht="16.2" customHeight="1" thickBot="1" x14ac:dyDescent="0.5">
      <c r="B35" s="366"/>
      <c r="C35" s="26" t="s">
        <v>109</v>
      </c>
      <c r="D35" s="123"/>
      <c r="E35" s="124"/>
      <c r="F35" s="124"/>
      <c r="G35" s="125"/>
      <c r="H35" s="174">
        <f>SUM(H15:H34)</f>
        <v>2500000</v>
      </c>
      <c r="I35" s="126"/>
      <c r="J35" s="127"/>
      <c r="M35" s="14" t="s">
        <v>34</v>
      </c>
      <c r="N35" s="15" t="s">
        <v>87</v>
      </c>
    </row>
    <row r="36" spans="2:14" ht="16.2" customHeight="1" x14ac:dyDescent="0.45">
      <c r="B36" s="366"/>
      <c r="C36" s="376" t="s">
        <v>110</v>
      </c>
      <c r="D36" s="166" t="s">
        <v>311</v>
      </c>
      <c r="E36" s="167">
        <v>400000</v>
      </c>
      <c r="F36" s="167">
        <v>1</v>
      </c>
      <c r="G36" s="168" t="s">
        <v>262</v>
      </c>
      <c r="H36" s="173">
        <f>E36*F36</f>
        <v>400000</v>
      </c>
      <c r="I36" s="171">
        <v>18</v>
      </c>
      <c r="J36" s="128"/>
    </row>
    <row r="37" spans="2:14" ht="16.2" customHeight="1" x14ac:dyDescent="0.45">
      <c r="B37" s="366"/>
      <c r="C37" s="374"/>
      <c r="D37" s="166" t="s">
        <v>312</v>
      </c>
      <c r="E37" s="167">
        <v>300000</v>
      </c>
      <c r="F37" s="167">
        <v>1</v>
      </c>
      <c r="G37" s="168" t="s">
        <v>262</v>
      </c>
      <c r="H37" s="173">
        <f>E37*F37</f>
        <v>300000</v>
      </c>
      <c r="I37" s="172">
        <v>19</v>
      </c>
      <c r="J37" s="114"/>
    </row>
    <row r="38" spans="2:14" ht="16.2" customHeight="1" x14ac:dyDescent="0.45">
      <c r="B38" s="366"/>
      <c r="C38" s="374"/>
      <c r="D38" s="166" t="s">
        <v>313</v>
      </c>
      <c r="E38" s="167">
        <v>100000</v>
      </c>
      <c r="F38" s="167">
        <v>1</v>
      </c>
      <c r="G38" s="168" t="s">
        <v>262</v>
      </c>
      <c r="H38" s="173">
        <f t="shared" ref="H38:H54" si="1">E38*F38</f>
        <v>100000</v>
      </c>
      <c r="I38" s="172">
        <v>20</v>
      </c>
      <c r="J38" s="114"/>
    </row>
    <row r="39" spans="2:14" ht="16.2" customHeight="1" x14ac:dyDescent="0.45">
      <c r="B39" s="366"/>
      <c r="C39" s="374"/>
      <c r="D39" s="166" t="s">
        <v>314</v>
      </c>
      <c r="E39" s="167">
        <v>100000</v>
      </c>
      <c r="F39" s="167">
        <v>1</v>
      </c>
      <c r="G39" s="168" t="s">
        <v>262</v>
      </c>
      <c r="H39" s="173">
        <f t="shared" si="1"/>
        <v>100000</v>
      </c>
      <c r="I39" s="172">
        <v>21</v>
      </c>
      <c r="J39" s="114"/>
    </row>
    <row r="40" spans="2:14" ht="16.2" customHeight="1" x14ac:dyDescent="0.45">
      <c r="B40" s="366"/>
      <c r="C40" s="374"/>
      <c r="D40" s="166" t="s">
        <v>315</v>
      </c>
      <c r="E40" s="167">
        <v>200000</v>
      </c>
      <c r="F40" s="167">
        <v>1</v>
      </c>
      <c r="G40" s="168" t="s">
        <v>262</v>
      </c>
      <c r="H40" s="173">
        <f t="shared" si="1"/>
        <v>200000</v>
      </c>
      <c r="I40" s="172">
        <v>22</v>
      </c>
      <c r="J40" s="114"/>
    </row>
    <row r="41" spans="2:14" ht="16.2" customHeight="1" x14ac:dyDescent="0.45">
      <c r="B41" s="366"/>
      <c r="C41" s="374"/>
      <c r="D41" s="166" t="s">
        <v>316</v>
      </c>
      <c r="E41" s="167">
        <v>200000</v>
      </c>
      <c r="F41" s="167">
        <v>1</v>
      </c>
      <c r="G41" s="168" t="s">
        <v>262</v>
      </c>
      <c r="H41" s="173">
        <f t="shared" si="1"/>
        <v>200000</v>
      </c>
      <c r="I41" s="172">
        <v>23</v>
      </c>
      <c r="J41" s="114"/>
    </row>
    <row r="42" spans="2:14" ht="16.2" customHeight="1" x14ac:dyDescent="0.45">
      <c r="B42" s="366"/>
      <c r="C42" s="374"/>
      <c r="D42" s="166" t="s">
        <v>317</v>
      </c>
      <c r="E42" s="167">
        <v>100000</v>
      </c>
      <c r="F42" s="167">
        <v>1</v>
      </c>
      <c r="G42" s="168" t="s">
        <v>262</v>
      </c>
      <c r="H42" s="173">
        <f t="shared" si="1"/>
        <v>100000</v>
      </c>
      <c r="I42" s="172">
        <v>24</v>
      </c>
      <c r="J42" s="114"/>
    </row>
    <row r="43" spans="2:14" ht="16.2" customHeight="1" x14ac:dyDescent="0.45">
      <c r="B43" s="366"/>
      <c r="C43" s="374"/>
      <c r="D43" s="166" t="s">
        <v>318</v>
      </c>
      <c r="E43" s="167">
        <v>100000</v>
      </c>
      <c r="F43" s="167">
        <v>1</v>
      </c>
      <c r="G43" s="168" t="s">
        <v>262</v>
      </c>
      <c r="H43" s="173">
        <f t="shared" si="1"/>
        <v>100000</v>
      </c>
      <c r="I43" s="172">
        <v>25</v>
      </c>
      <c r="J43" s="114"/>
    </row>
    <row r="44" spans="2:14" ht="16.2" customHeight="1" x14ac:dyDescent="0.45">
      <c r="B44" s="366"/>
      <c r="C44" s="374"/>
      <c r="D44" s="114"/>
      <c r="E44" s="115"/>
      <c r="F44" s="115"/>
      <c r="G44" s="116"/>
      <c r="H44" s="117">
        <f t="shared" si="1"/>
        <v>0</v>
      </c>
      <c r="I44" s="118"/>
      <c r="J44" s="114"/>
    </row>
    <row r="45" spans="2:14" ht="16.2" customHeight="1" x14ac:dyDescent="0.45">
      <c r="B45" s="366"/>
      <c r="C45" s="374"/>
      <c r="D45" s="114"/>
      <c r="E45" s="115"/>
      <c r="F45" s="115"/>
      <c r="G45" s="116"/>
      <c r="H45" s="117">
        <f t="shared" si="1"/>
        <v>0</v>
      </c>
      <c r="I45" s="118"/>
      <c r="J45" s="114"/>
    </row>
    <row r="46" spans="2:14" ht="16.2" customHeight="1" x14ac:dyDescent="0.45">
      <c r="B46" s="366"/>
      <c r="C46" s="374"/>
      <c r="D46" s="114"/>
      <c r="E46" s="115"/>
      <c r="F46" s="115"/>
      <c r="G46" s="116"/>
      <c r="H46" s="117">
        <f t="shared" si="1"/>
        <v>0</v>
      </c>
      <c r="I46" s="118"/>
      <c r="J46" s="114"/>
    </row>
    <row r="47" spans="2:14" ht="16.2" customHeight="1" x14ac:dyDescent="0.45">
      <c r="B47" s="366"/>
      <c r="C47" s="374"/>
      <c r="D47" s="114"/>
      <c r="E47" s="115"/>
      <c r="F47" s="115"/>
      <c r="G47" s="116"/>
      <c r="H47" s="117">
        <f>E47*F47</f>
        <v>0</v>
      </c>
      <c r="I47" s="118"/>
      <c r="J47" s="114"/>
    </row>
    <row r="48" spans="2:14" ht="16.2" customHeight="1" x14ac:dyDescent="0.45">
      <c r="B48" s="366"/>
      <c r="C48" s="374"/>
      <c r="D48" s="114"/>
      <c r="E48" s="115"/>
      <c r="F48" s="115"/>
      <c r="G48" s="116"/>
      <c r="H48" s="117">
        <f t="shared" si="1"/>
        <v>0</v>
      </c>
      <c r="I48" s="118"/>
      <c r="J48" s="114"/>
    </row>
    <row r="49" spans="2:19" ht="16.2" customHeight="1" x14ac:dyDescent="0.45">
      <c r="B49" s="366"/>
      <c r="C49" s="374"/>
      <c r="D49" s="114"/>
      <c r="E49" s="115"/>
      <c r="F49" s="115"/>
      <c r="G49" s="116"/>
      <c r="H49" s="117">
        <f t="shared" si="1"/>
        <v>0</v>
      </c>
      <c r="I49" s="118"/>
      <c r="J49" s="114"/>
      <c r="M49" s="6" t="s">
        <v>34</v>
      </c>
      <c r="N49" s="5" t="s">
        <v>259</v>
      </c>
    </row>
    <row r="50" spans="2:19" ht="16.2" customHeight="1" x14ac:dyDescent="0.45">
      <c r="B50" s="366"/>
      <c r="C50" s="374"/>
      <c r="D50" s="114"/>
      <c r="E50" s="115"/>
      <c r="F50" s="115"/>
      <c r="G50" s="116"/>
      <c r="H50" s="117">
        <f t="shared" si="1"/>
        <v>0</v>
      </c>
      <c r="I50" s="118"/>
      <c r="J50" s="114"/>
      <c r="M50" s="139"/>
      <c r="N50" s="5" t="s">
        <v>263</v>
      </c>
      <c r="P50" s="138"/>
      <c r="Q50" s="138"/>
      <c r="R50" s="138"/>
    </row>
    <row r="51" spans="2:19" ht="16.2" customHeight="1" x14ac:dyDescent="0.45">
      <c r="B51" s="366"/>
      <c r="C51" s="374"/>
      <c r="D51" s="114"/>
      <c r="E51" s="115"/>
      <c r="F51" s="115"/>
      <c r="G51" s="116"/>
      <c r="H51" s="117">
        <f t="shared" si="1"/>
        <v>0</v>
      </c>
      <c r="I51" s="118"/>
      <c r="J51" s="114"/>
      <c r="N51" s="5" t="s">
        <v>257</v>
      </c>
      <c r="P51" s="138"/>
      <c r="Q51" s="138"/>
      <c r="R51" s="138"/>
    </row>
    <row r="52" spans="2:19" ht="16.2" customHeight="1" x14ac:dyDescent="0.45">
      <c r="B52" s="366"/>
      <c r="C52" s="374"/>
      <c r="D52" s="114"/>
      <c r="E52" s="115"/>
      <c r="F52" s="115"/>
      <c r="G52" s="116"/>
      <c r="H52" s="117">
        <f t="shared" si="1"/>
        <v>0</v>
      </c>
      <c r="I52" s="118"/>
      <c r="J52" s="114"/>
      <c r="N52" s="5" t="s">
        <v>260</v>
      </c>
      <c r="P52" s="138"/>
      <c r="Q52" s="138"/>
      <c r="R52" s="138"/>
    </row>
    <row r="53" spans="2:19" ht="16.2" customHeight="1" x14ac:dyDescent="0.45">
      <c r="B53" s="366"/>
      <c r="C53" s="374"/>
      <c r="D53" s="114"/>
      <c r="E53" s="115"/>
      <c r="F53" s="115"/>
      <c r="G53" s="116"/>
      <c r="H53" s="117">
        <f t="shared" si="1"/>
        <v>0</v>
      </c>
      <c r="I53" s="118"/>
      <c r="J53" s="114"/>
      <c r="N53" s="359" t="s">
        <v>101</v>
      </c>
      <c r="O53" s="359"/>
      <c r="P53" s="9" t="s">
        <v>102</v>
      </c>
      <c r="Q53" s="9" t="s">
        <v>82</v>
      </c>
      <c r="R53" s="9" t="s">
        <v>261</v>
      </c>
      <c r="S53" s="9" t="s">
        <v>104</v>
      </c>
    </row>
    <row r="54" spans="2:19" ht="16.2" customHeight="1" x14ac:dyDescent="0.45">
      <c r="B54" s="366"/>
      <c r="C54" s="374"/>
      <c r="D54" s="114"/>
      <c r="E54" s="115"/>
      <c r="F54" s="115"/>
      <c r="G54" s="116"/>
      <c r="H54" s="117">
        <f t="shared" si="1"/>
        <v>0</v>
      </c>
      <c r="I54" s="118"/>
      <c r="J54" s="114"/>
      <c r="N54" s="9" t="s">
        <v>258</v>
      </c>
      <c r="O54" s="9"/>
      <c r="P54" s="9">
        <v>-500</v>
      </c>
      <c r="Q54" s="9">
        <v>1</v>
      </c>
      <c r="R54" s="9" t="s">
        <v>262</v>
      </c>
      <c r="S54" s="9">
        <f>+P54*Q54</f>
        <v>-500</v>
      </c>
    </row>
    <row r="55" spans="2:19" ht="16.2" customHeight="1" thickBot="1" x14ac:dyDescent="0.5">
      <c r="B55" s="366"/>
      <c r="C55" s="375"/>
      <c r="D55" s="119"/>
      <c r="E55" s="120"/>
      <c r="F55" s="120"/>
      <c r="G55" s="121"/>
      <c r="H55" s="117">
        <f>E55*F55</f>
        <v>0</v>
      </c>
      <c r="I55" s="122"/>
      <c r="J55" s="119"/>
    </row>
    <row r="56" spans="2:19" ht="16.2" customHeight="1" thickBot="1" x14ac:dyDescent="0.5">
      <c r="B56" s="366"/>
      <c r="C56" s="26" t="s">
        <v>111</v>
      </c>
      <c r="D56" s="27"/>
      <c r="E56" s="28"/>
      <c r="F56" s="28"/>
      <c r="G56" s="29"/>
      <c r="H56" s="174">
        <f>SUM(H36:H55)</f>
        <v>1500000</v>
      </c>
      <c r="I56" s="30"/>
      <c r="J56" s="31"/>
      <c r="M56" s="14" t="s">
        <v>34</v>
      </c>
      <c r="N56" s="15" t="s">
        <v>87</v>
      </c>
    </row>
    <row r="57" spans="2:19" ht="16.2" customHeight="1" thickBot="1" x14ac:dyDescent="0.5">
      <c r="B57" s="367"/>
      <c r="C57" s="26" t="s">
        <v>112</v>
      </c>
      <c r="D57" s="27"/>
      <c r="E57" s="28"/>
      <c r="F57" s="28"/>
      <c r="G57" s="29"/>
      <c r="H57" s="174">
        <f>SUM(H14,H35,H56)</f>
        <v>4200000</v>
      </c>
      <c r="I57" s="30"/>
      <c r="J57" s="31"/>
      <c r="M57" s="14" t="s">
        <v>34</v>
      </c>
      <c r="N57" s="15" t="s">
        <v>87</v>
      </c>
    </row>
    <row r="58" spans="2:19" ht="16.2" customHeight="1" thickBot="1" x14ac:dyDescent="0.5">
      <c r="B58" s="370" t="s">
        <v>113</v>
      </c>
      <c r="C58" s="371"/>
      <c r="D58" s="32"/>
      <c r="E58" s="33"/>
      <c r="F58" s="33"/>
      <c r="G58" s="34"/>
      <c r="H58" s="175">
        <f>H57*0.1</f>
        <v>420000</v>
      </c>
      <c r="I58" s="35"/>
      <c r="J58" s="36"/>
      <c r="M58" s="14" t="s">
        <v>34</v>
      </c>
      <c r="N58" s="15" t="s">
        <v>87</v>
      </c>
    </row>
    <row r="59" spans="2:19" ht="16.2" customHeight="1" thickBot="1" x14ac:dyDescent="0.5">
      <c r="B59" s="370" t="s">
        <v>114</v>
      </c>
      <c r="C59" s="371"/>
      <c r="D59" s="27"/>
      <c r="E59" s="37"/>
      <c r="F59" s="37"/>
      <c r="G59" s="42"/>
      <c r="H59" s="174">
        <f>H57+H58</f>
        <v>4620000</v>
      </c>
      <c r="I59" s="39"/>
      <c r="J59" s="40"/>
      <c r="M59" s="14" t="s">
        <v>34</v>
      </c>
      <c r="N59" s="15" t="s">
        <v>115</v>
      </c>
    </row>
    <row r="60" spans="2:19" ht="16.2" customHeight="1" x14ac:dyDescent="0.45"/>
    <row r="61" spans="2:19" ht="16.2" customHeight="1" x14ac:dyDescent="0.45">
      <c r="B61" s="5" t="s">
        <v>116</v>
      </c>
      <c r="D61" s="5"/>
      <c r="J61" s="5"/>
      <c r="M61" s="5"/>
    </row>
    <row r="62" spans="2:19" ht="16.2" customHeight="1" x14ac:dyDescent="0.45">
      <c r="B62" s="5" t="s">
        <v>117</v>
      </c>
      <c r="D62" s="5"/>
      <c r="J62" s="5"/>
      <c r="M62" s="5"/>
    </row>
    <row r="63" spans="2:19" ht="16.2" customHeight="1" x14ac:dyDescent="0.45">
      <c r="B63" s="5" t="s">
        <v>118</v>
      </c>
      <c r="D63" s="5"/>
      <c r="J63" s="5"/>
      <c r="M63" s="5"/>
    </row>
    <row r="64" spans="2:19" ht="16.2" customHeight="1" x14ac:dyDescent="0.45">
      <c r="B64" s="5" t="s">
        <v>119</v>
      </c>
      <c r="D64" s="5"/>
      <c r="J64" s="5"/>
      <c r="M64" s="5"/>
    </row>
    <row r="65" ht="16.2" customHeight="1" x14ac:dyDescent="0.45"/>
    <row r="66" ht="16.2" customHeight="1" x14ac:dyDescent="0.45"/>
    <row r="67" ht="16.2" customHeight="1" x14ac:dyDescent="0.45"/>
    <row r="68" ht="16.2" customHeight="1" x14ac:dyDescent="0.45"/>
    <row r="69" ht="16.2" customHeight="1" x14ac:dyDescent="0.45"/>
  </sheetData>
  <mergeCells count="12">
    <mergeCell ref="N53:O53"/>
    <mergeCell ref="B59:C59"/>
    <mergeCell ref="A1:B1"/>
    <mergeCell ref="C1:J1"/>
    <mergeCell ref="C4:E4"/>
    <mergeCell ref="B8:C8"/>
    <mergeCell ref="B10:C10"/>
    <mergeCell ref="B11:B57"/>
    <mergeCell ref="C11:C13"/>
    <mergeCell ref="C15:C34"/>
    <mergeCell ref="C36:C55"/>
    <mergeCell ref="B58:C58"/>
  </mergeCells>
  <phoneticPr fontId="21"/>
  <pageMargins left="0.78740157480314965" right="0.78740157480314965" top="0.78740157480314965" bottom="0.59055118110236227" header="0.31496062992125984" footer="0.31496062992125984"/>
  <pageSetup paperSize="9" scale="67" orientation="portrait" r:id="rId1"/>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
  <sheetViews>
    <sheetView zoomScale="80" zoomScaleNormal="80" workbookViewId="0">
      <selection activeCell="A27" sqref="A27"/>
    </sheetView>
  </sheetViews>
  <sheetFormatPr defaultRowHeight="18" x14ac:dyDescent="0.45"/>
  <cols>
    <col min="1" max="1" width="19.19921875" style="45" bestFit="1" customWidth="1"/>
    <col min="2" max="2" width="10.19921875" customWidth="1"/>
    <col min="5" max="5" width="10.19921875" customWidth="1"/>
    <col min="8" max="8" width="10.19921875" customWidth="1"/>
    <col min="11" max="11" width="15.8984375" customWidth="1"/>
    <col min="12" max="12" width="19.59765625" customWidth="1"/>
    <col min="13" max="16" width="25.19921875" customWidth="1"/>
    <col min="17" max="17" width="21.5" customWidth="1"/>
    <col min="18" max="19" width="23.3984375" customWidth="1"/>
    <col min="20" max="20" width="12.09765625" customWidth="1"/>
    <col min="21" max="21" width="10.5" style="46" bestFit="1" customWidth="1"/>
    <col min="22" max="22" width="19.59765625" style="46" customWidth="1"/>
    <col min="23" max="23" width="23.3984375" style="46" customWidth="1"/>
    <col min="24" max="24" width="10.5" style="46" bestFit="1" customWidth="1"/>
    <col min="25" max="26" width="9.3984375" bestFit="1" customWidth="1"/>
    <col min="30" max="30" width="9.5" customWidth="1"/>
    <col min="31" max="31" width="12.09765625" customWidth="1"/>
    <col min="32" max="33" width="10.19921875" customWidth="1"/>
    <col min="34" max="34" width="11.3984375" customWidth="1"/>
    <col min="35" max="36" width="9.5" customWidth="1"/>
    <col min="37" max="37" width="15.8984375" customWidth="1"/>
    <col min="38" max="38" width="12.09765625" customWidth="1"/>
    <col min="39" max="40" width="10.19921875" customWidth="1"/>
    <col min="41" max="41" width="10.5" bestFit="1" customWidth="1"/>
  </cols>
  <sheetData>
    <row r="1" spans="1:41" ht="72" x14ac:dyDescent="0.45">
      <c r="A1" s="136" t="s">
        <v>144</v>
      </c>
      <c r="B1" t="s">
        <v>145</v>
      </c>
      <c r="C1" t="s">
        <v>146</v>
      </c>
      <c r="D1" t="s">
        <v>147</v>
      </c>
      <c r="E1" t="s">
        <v>148</v>
      </c>
      <c r="F1" s="129" t="s">
        <v>149</v>
      </c>
      <c r="G1" s="129" t="s">
        <v>150</v>
      </c>
      <c r="H1" s="129" t="s">
        <v>151</v>
      </c>
      <c r="I1" s="129" t="s">
        <v>152</v>
      </c>
      <c r="J1" s="47" t="s">
        <v>153</v>
      </c>
      <c r="K1" t="s">
        <v>154</v>
      </c>
      <c r="L1" t="s">
        <v>227</v>
      </c>
      <c r="M1" t="s">
        <v>155</v>
      </c>
      <c r="N1" s="47" t="s">
        <v>228</v>
      </c>
      <c r="O1" s="47" t="s">
        <v>229</v>
      </c>
      <c r="P1" t="s">
        <v>230</v>
      </c>
      <c r="Q1" t="s">
        <v>231</v>
      </c>
      <c r="R1" t="s">
        <v>248</v>
      </c>
      <c r="S1" t="s">
        <v>249</v>
      </c>
      <c r="T1" t="s">
        <v>232</v>
      </c>
      <c r="U1" s="46" t="s">
        <v>233</v>
      </c>
      <c r="V1" s="130" t="s">
        <v>250</v>
      </c>
      <c r="W1" s="46" t="s">
        <v>251</v>
      </c>
      <c r="X1" s="46" t="s">
        <v>234</v>
      </c>
      <c r="Y1" s="47" t="s">
        <v>252</v>
      </c>
      <c r="Z1" s="47" t="s">
        <v>253</v>
      </c>
      <c r="AA1" t="s">
        <v>235</v>
      </c>
      <c r="AB1" s="47" t="s">
        <v>254</v>
      </c>
      <c r="AC1" t="s">
        <v>255</v>
      </c>
      <c r="AD1" t="s">
        <v>236</v>
      </c>
      <c r="AE1" s="131" t="s">
        <v>237</v>
      </c>
      <c r="AF1" s="131" t="s">
        <v>256</v>
      </c>
      <c r="AG1" s="131" t="s">
        <v>238</v>
      </c>
      <c r="AH1" s="131" t="s">
        <v>239</v>
      </c>
      <c r="AI1" s="131" t="s">
        <v>240</v>
      </c>
      <c r="AJ1" s="131" t="s">
        <v>241</v>
      </c>
      <c r="AK1" s="131" t="s">
        <v>242</v>
      </c>
      <c r="AL1" s="131" t="s">
        <v>243</v>
      </c>
      <c r="AM1" s="131" t="s">
        <v>244</v>
      </c>
      <c r="AN1" s="131" t="s">
        <v>245</v>
      </c>
      <c r="AO1" s="132" t="s">
        <v>246</v>
      </c>
    </row>
    <row r="2" spans="1:41" x14ac:dyDescent="0.45">
      <c r="A2" s="45" t="s">
        <v>247</v>
      </c>
      <c r="B2" t="s">
        <v>247</v>
      </c>
      <c r="C2" t="s">
        <v>247</v>
      </c>
      <c r="D2" t="s">
        <v>247</v>
      </c>
      <c r="E2" t="s">
        <v>247</v>
      </c>
      <c r="F2" t="str">
        <f>'様式6-1'!O6</f>
        <v>医療法人　いばエネ病院</v>
      </c>
      <c r="G2" t="str">
        <f>+'様式6-1'!O5</f>
        <v>茨城県水戸市●●●―●●●</v>
      </c>
      <c r="H2" t="str">
        <f>+'様式6-1'!O7</f>
        <v>院長</v>
      </c>
      <c r="I2" t="str">
        <f>+'様式6-1'!S7</f>
        <v>茨城　一郎</v>
      </c>
      <c r="J2" t="str">
        <f>+'様式6-1'!O9</f>
        <v>-</v>
      </c>
      <c r="K2" t="str">
        <f>+'様式6-1'!O10</f>
        <v>-</v>
      </c>
      <c r="L2" t="str">
        <f>+'様式6-1'!O11</f>
        <v>-</v>
      </c>
      <c r="M2" t="str">
        <f>+'様式6-1'!S11</f>
        <v>-</v>
      </c>
      <c r="N2" s="133" t="str">
        <f>"2024"&amp;"/"&amp;'様式6-1'!E16&amp;"/"&amp;'様式6-1'!G16</f>
        <v>2024/○/○</v>
      </c>
      <c r="O2" t="str">
        <f>+'様式6-1'!L16</f>
        <v>○○○</v>
      </c>
      <c r="P2" t="str">
        <f>+'様式6-1'!H19</f>
        <v>医療法人　いばエネ病院</v>
      </c>
      <c r="Q2" t="str">
        <f>+'様式6-1'!H20</f>
        <v>茨城県水戸市●●●―●●●</v>
      </c>
      <c r="R2" s="133" t="str">
        <f>"2024"&amp;"/"&amp;'様式6-1'!Q22&amp;"/"&amp;'様式6-1'!T22</f>
        <v>2024/○/○</v>
      </c>
      <c r="S2" s="133" t="str">
        <f>"2024"&amp;"/"&amp;'様式6-1'!Q23&amp;"/"&amp;'様式6-1'!T23</f>
        <v>2024/10/31</v>
      </c>
      <c r="T2" s="46">
        <f>+'様式6-1'!N24</f>
        <v>13516000</v>
      </c>
      <c r="U2" s="46">
        <f>+'様式6-1'!N25</f>
        <v>28280000</v>
      </c>
      <c r="V2" s="46">
        <f>+'様式6-1'!N26</f>
        <v>28280000</v>
      </c>
      <c r="W2" s="46">
        <f>+'様式6-1'!N27</f>
        <v>13270000</v>
      </c>
      <c r="X2" s="46">
        <f>+'様式6-1'!N28</f>
        <v>13516000</v>
      </c>
      <c r="Y2">
        <f>+'様式6-1'!X31</f>
        <v>114</v>
      </c>
      <c r="Z2">
        <f>+'様式6-1'!X34</f>
        <v>16.399999999999999</v>
      </c>
      <c r="AA2" s="134" t="str">
        <f>IF(Y2&lt;50,"低圧","高圧")</f>
        <v>高圧</v>
      </c>
      <c r="AB2" s="137" t="str">
        <f>添付1!F22</f>
        <v>✔</v>
      </c>
      <c r="AC2" s="137" t="str">
        <f>+添付1!G22</f>
        <v>令和6年●月●日</v>
      </c>
      <c r="AD2" t="str">
        <f>+F2</f>
        <v>医療法人　いばエネ病院</v>
      </c>
      <c r="AE2" t="str">
        <f>+'様式6-2'!D27</f>
        <v>医療法人　いばエネ病院</v>
      </c>
      <c r="AF2" t="str">
        <f>+'様式6-2'!D26</f>
        <v>イリョウホウジン　イバエネビョウイン</v>
      </c>
      <c r="AG2" t="str">
        <f>+'様式6-2'!A25</f>
        <v>茨城</v>
      </c>
      <c r="AH2" t="str">
        <f>+'様式6-2'!D25</f>
        <v>■銀行</v>
      </c>
      <c r="AI2" t="str">
        <f>+'様式6-2'!F25</f>
        <v>県庁</v>
      </c>
      <c r="AJ2" t="str">
        <f>+'様式6-2'!H25</f>
        <v>■支店</v>
      </c>
      <c r="AK2" s="50" t="str">
        <f>+CONCATENATE('様式6-2'!J25,'様式6-2'!K25,'様式6-2'!L25,'様式6-2'!M25)</f>
        <v>●●●●</v>
      </c>
      <c r="AL2" s="50" t="str">
        <f>+CONCATENATE('様式6-2'!N25,'様式6-2'!O25,'様式6-2'!P25,'様式6-2'!Q25)</f>
        <v>●●●●</v>
      </c>
      <c r="AM2" t="str">
        <f>+'様式6-2'!R25</f>
        <v>■普通</v>
      </c>
      <c r="AN2" s="50" t="str">
        <f>+CONCATENATE('様式6-2'!T25,'様式6-2'!U25,'様式6-2'!V25,'様式6-2'!W25,'様式6-2'!X25,'様式6-2'!Y25,'様式6-2'!Z25)</f>
        <v>●●●●●●●</v>
      </c>
      <c r="AO2" s="135">
        <f>+X2</f>
        <v>13516000</v>
      </c>
    </row>
  </sheetData>
  <phoneticPr fontId="21"/>
  <pageMargins left="0.7" right="0.7" top="0.75" bottom="0.75" header="0.3" footer="0.3"/>
  <pageSetup paperSize="9" orientation="portrait" horizontalDpi="4294967293"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F44C8CB-BBAF-4EC5-BDD9-192FBA2644B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様式6-1</vt:lpstr>
      <vt:lpstr>様式6-2</vt:lpstr>
      <vt:lpstr>添付1</vt:lpstr>
      <vt:lpstr>添付2</vt:lpstr>
      <vt:lpstr>添付5（太陽光）</vt:lpstr>
      <vt:lpstr>添付5（蓄電池）</vt:lpstr>
      <vt:lpstr>集計用</vt:lpstr>
      <vt:lpstr>添付1!Print_Area</vt:lpstr>
      <vt:lpstr>添付2!Print_Area</vt:lpstr>
      <vt:lpstr>'添付5（太陽光）'!Print_Area</vt:lpstr>
      <vt:lpstr>'添付5（蓄電池）'!Print_Area</vt:lpstr>
      <vt:lpstr>'様式6-1'!Print_Area</vt:lpstr>
      <vt:lpstr>'様式6-2'!Print_Area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令和５年度いばらきエネルギーシフト促進事業補助金実績報告書兼請求書</dc:title>
  <dc:creator>茨城県</dc:creator>
  <cp:lastModifiedBy>政策企画部情報システム課</cp:lastModifiedBy>
  <cp:revision>2</cp:revision>
  <cp:lastPrinted>2024-06-12T06:06:08Z</cp:lastPrinted>
  <dcterms:created xsi:type="dcterms:W3CDTF">2023-04-24T00:20:00Z</dcterms:created>
  <dcterms:modified xsi:type="dcterms:W3CDTF">2024-07-03T04:41:52Z</dcterms:modified>
</cp:coreProperties>
</file>