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地球温暖化対策\◆05 予算\★R4年度\02_臨時交付金_燃料費高騰\15_要綱\★07_要綱・要領制定（五次募集）\"/>
    </mc:Choice>
  </mc:AlternateContent>
  <bookViews>
    <workbookView xWindow="0" yWindow="0" windowWidth="23040" windowHeight="9096" tabRatio="737"/>
  </bookViews>
  <sheets>
    <sheet name="様式1" sheetId="2" r:id="rId1"/>
    <sheet name="別紙1-1" sheetId="3" r:id="rId2"/>
    <sheet name="別紙1-2" sheetId="4" r:id="rId3"/>
    <sheet name="別紙2" sheetId="13" r:id="rId4"/>
    <sheet name="添付1" sheetId="10" r:id="rId5"/>
    <sheet name="添付2" sheetId="6" r:id="rId6"/>
    <sheet name="添付3" sheetId="7" r:id="rId7"/>
    <sheet name="添付4" sheetId="8" r:id="rId8"/>
    <sheet name="添付5（太陽光）" sheetId="9" r:id="rId9"/>
    <sheet name="添付5（蓄電池）" sheetId="11" r:id="rId10"/>
    <sheet name="日本産業分類" sheetId="12" r:id="rId11"/>
    <sheet name="集計用" sheetId="16" r:id="rId12"/>
  </sheets>
  <definedNames>
    <definedName name="_xlnm.Print_Area" localSheetId="4">添付1!$A$1:$H$28</definedName>
    <definedName name="_xlnm.Print_Area" localSheetId="5">添付2!$A$1:$M$33</definedName>
    <definedName name="_xlnm.Print_Area" localSheetId="6">添付3!$A$1:$H$38</definedName>
    <definedName name="_xlnm.Print_Area" localSheetId="7">添付4!$A$1:$I$37</definedName>
    <definedName name="_xlnm.Print_Area" localSheetId="8">'添付5（太陽光）'!$A$1:$K$66</definedName>
    <definedName name="_xlnm.Print_Area" localSheetId="9">'添付5（蓄電池）'!$A$1:$K$66</definedName>
    <definedName name="_xlnm.Print_Area" localSheetId="1">'別紙1-1'!$A$1:$Z$25</definedName>
    <definedName name="_xlnm.Print_Area" localSheetId="2">'別紙1-2'!$A$1:$Z$37</definedName>
    <definedName name="_xlnm.Print_Area" localSheetId="3">別紙2!$A$1:$AB$24</definedName>
    <definedName name="_xlnm.Print_Area" localSheetId="0">様式1!$A$1:$Z$32</definedName>
  </definedNames>
  <calcPr calcId="162913"/>
</workbook>
</file>

<file path=xl/calcChain.xml><?xml version="1.0" encoding="utf-8"?>
<calcChain xmlns="http://schemas.openxmlformats.org/spreadsheetml/2006/main">
  <c r="D25" i="6" l="1"/>
  <c r="G21" i="6"/>
  <c r="A2" i="16" l="1"/>
  <c r="AD2" i="16"/>
  <c r="AC2" i="16"/>
  <c r="AB2" i="16"/>
  <c r="AA2" i="16"/>
  <c r="Z2" i="16"/>
  <c r="Y2" i="16"/>
  <c r="X2" i="16"/>
  <c r="W2" i="16"/>
  <c r="V2" i="16"/>
  <c r="U2" i="16"/>
  <c r="T2" i="16"/>
  <c r="S2" i="16"/>
  <c r="R2" i="16"/>
  <c r="Q2" i="16"/>
  <c r="P2" i="16"/>
  <c r="O2" i="16"/>
  <c r="K2" i="16"/>
  <c r="J2" i="16"/>
  <c r="I2" i="16"/>
  <c r="H2" i="16"/>
  <c r="G2" i="16"/>
  <c r="L2" i="16"/>
  <c r="E22" i="8"/>
  <c r="F22" i="8"/>
  <c r="D22" i="8"/>
  <c r="G12" i="8"/>
  <c r="G13" i="8"/>
  <c r="G14" i="8"/>
  <c r="G15" i="8"/>
  <c r="K7" i="6" l="1"/>
  <c r="M8" i="4" l="1"/>
  <c r="M7" i="4"/>
  <c r="H8" i="4"/>
  <c r="H7" i="4"/>
  <c r="K24" i="6"/>
  <c r="K25" i="6"/>
  <c r="R8" i="4" s="1"/>
  <c r="K11" i="6"/>
  <c r="K10" i="6"/>
  <c r="K6" i="6"/>
  <c r="K8" i="6"/>
  <c r="D8" i="6" l="1"/>
  <c r="R7" i="4"/>
  <c r="X7" i="4" l="1"/>
  <c r="C4" i="8" s="1"/>
  <c r="K9" i="6"/>
  <c r="D11" i="6" s="1"/>
  <c r="G3" i="6" l="1"/>
  <c r="M4" i="4"/>
  <c r="R5" i="4"/>
  <c r="H6" i="4"/>
  <c r="M5" i="4"/>
  <c r="R6" i="4"/>
  <c r="H4" i="4"/>
  <c r="H5" i="4"/>
  <c r="M6" i="4"/>
  <c r="R4" i="4"/>
  <c r="J37" i="4"/>
  <c r="J35" i="4"/>
  <c r="K21" i="6" l="1"/>
  <c r="D9" i="11" s="1"/>
  <c r="E4" i="8"/>
  <c r="C4" i="7"/>
  <c r="X4" i="4"/>
  <c r="U27" i="4" l="1"/>
  <c r="M2" i="16" s="1"/>
  <c r="D9" i="9"/>
  <c r="D5" i="9" s="1"/>
  <c r="E6" i="8"/>
  <c r="E8" i="8" s="1"/>
  <c r="M25" i="2"/>
  <c r="F27" i="4" l="1"/>
  <c r="U29" i="4"/>
  <c r="N2" i="16" s="1"/>
  <c r="G16" i="8"/>
  <c r="G17" i="8"/>
  <c r="G18" i="8"/>
  <c r="G19" i="8"/>
  <c r="G20" i="8"/>
  <c r="G21" i="8"/>
  <c r="D3" i="10"/>
  <c r="D4" i="10"/>
  <c r="H57" i="11"/>
  <c r="H56" i="11"/>
  <c r="H55" i="11"/>
  <c r="H54" i="11"/>
  <c r="H53" i="11"/>
  <c r="H52" i="11"/>
  <c r="H51" i="11"/>
  <c r="H50" i="11"/>
  <c r="H49" i="11"/>
  <c r="H48" i="11"/>
  <c r="H47" i="11"/>
  <c r="H46" i="11"/>
  <c r="H45" i="11"/>
  <c r="H44" i="11"/>
  <c r="H43" i="11"/>
  <c r="H42" i="11"/>
  <c r="H41" i="11"/>
  <c r="H40" i="11"/>
  <c r="H39" i="11"/>
  <c r="H38" i="11"/>
  <c r="H36" i="11"/>
  <c r="H35" i="11"/>
  <c r="H34" i="11"/>
  <c r="H33" i="11"/>
  <c r="H32" i="11"/>
  <c r="H31" i="11"/>
  <c r="H30" i="11"/>
  <c r="H29" i="11"/>
  <c r="H28" i="11"/>
  <c r="H27" i="11"/>
  <c r="H26" i="11"/>
  <c r="H25" i="11"/>
  <c r="H24" i="11"/>
  <c r="H23" i="11"/>
  <c r="H22" i="11"/>
  <c r="H21" i="11"/>
  <c r="H20" i="11"/>
  <c r="H19" i="11"/>
  <c r="H18" i="11"/>
  <c r="H17" i="11"/>
  <c r="H15" i="11"/>
  <c r="H14" i="11"/>
  <c r="H13" i="11"/>
  <c r="H16" i="11" s="1"/>
  <c r="F15" i="4" s="1"/>
  <c r="H57" i="9"/>
  <c r="H56" i="9"/>
  <c r="H55" i="9"/>
  <c r="H54" i="9"/>
  <c r="H53" i="9"/>
  <c r="H52" i="9"/>
  <c r="H51" i="9"/>
  <c r="H50" i="9"/>
  <c r="H49" i="9"/>
  <c r="H48" i="9"/>
  <c r="H47" i="9"/>
  <c r="H46" i="9"/>
  <c r="H45" i="9"/>
  <c r="H44" i="9"/>
  <c r="H43" i="9"/>
  <c r="H42" i="9"/>
  <c r="H41" i="9"/>
  <c r="H40" i="9"/>
  <c r="H39" i="9"/>
  <c r="H38" i="9"/>
  <c r="H36" i="9"/>
  <c r="H35" i="9"/>
  <c r="H34" i="9"/>
  <c r="H33" i="9"/>
  <c r="H32" i="9"/>
  <c r="H31" i="9"/>
  <c r="H30" i="9"/>
  <c r="H29" i="9"/>
  <c r="H28" i="9"/>
  <c r="H27" i="9"/>
  <c r="H26" i="9"/>
  <c r="H25" i="9"/>
  <c r="H24" i="9"/>
  <c r="H23" i="9"/>
  <c r="H22" i="9"/>
  <c r="H21" i="9"/>
  <c r="H20" i="9"/>
  <c r="H19" i="9"/>
  <c r="H18" i="9"/>
  <c r="H17" i="9"/>
  <c r="H15" i="9"/>
  <c r="H14" i="9"/>
  <c r="H13" i="9"/>
  <c r="C8" i="7"/>
  <c r="G22" i="8" l="1"/>
  <c r="H37" i="11"/>
  <c r="K15" i="4" s="1"/>
  <c r="F29" i="4"/>
  <c r="C33" i="7"/>
  <c r="J36" i="4"/>
  <c r="H58" i="11"/>
  <c r="P15" i="4" s="1"/>
  <c r="U15" i="4" s="1"/>
  <c r="F30" i="4" s="1"/>
  <c r="H59" i="11"/>
  <c r="H60" i="11" s="1"/>
  <c r="H61" i="11" s="1"/>
  <c r="H58" i="9"/>
  <c r="P14" i="4" s="1"/>
  <c r="H37" i="9"/>
  <c r="K14" i="4" s="1"/>
  <c r="H16" i="9"/>
  <c r="F14" i="4" s="1"/>
  <c r="C31" i="7"/>
  <c r="K16" i="4" l="1"/>
  <c r="P16" i="4"/>
  <c r="U14" i="4"/>
  <c r="F28" i="4" s="1"/>
  <c r="F31" i="4" s="1"/>
  <c r="AR19" i="2" s="1"/>
  <c r="F16" i="4"/>
  <c r="D6" i="11"/>
  <c r="D7" i="11"/>
  <c r="H59" i="9"/>
  <c r="U16" i="4" l="1"/>
  <c r="D6" i="9"/>
  <c r="M22" i="2"/>
  <c r="D7" i="9"/>
  <c r="H60" i="9"/>
  <c r="H61" i="9" s="1"/>
  <c r="D3" i="9" l="1"/>
  <c r="E9" i="8" l="1"/>
  <c r="D5" i="11"/>
  <c r="D3" i="11" s="1"/>
  <c r="P30" i="4" l="1"/>
  <c r="P29" i="4"/>
  <c r="P28" i="4"/>
  <c r="P27" i="4"/>
</calcChain>
</file>

<file path=xl/sharedStrings.xml><?xml version="1.0" encoding="utf-8"?>
<sst xmlns="http://schemas.openxmlformats.org/spreadsheetml/2006/main" count="795" uniqueCount="526">
  <si>
    <t>様式１（第８条関係）</t>
  </si>
  <si>
    <t>茨城県知事　殿</t>
  </si>
  <si>
    <t>補助金交付申請額</t>
  </si>
  <si>
    <t>担当者連絡先</t>
  </si>
  <si>
    <t>（申請者名）</t>
  </si>
  <si>
    <t>（所属）</t>
  </si>
  <si>
    <t>（氏名）</t>
  </si>
  <si>
    <t>　　　　　　　　　　</t>
    <phoneticPr fontId="21"/>
  </si>
  <si>
    <t>氏名又は名称　</t>
    <phoneticPr fontId="21"/>
  </si>
  <si>
    <t>申請者住所</t>
    <phoneticPr fontId="21"/>
  </si>
  <si>
    <t>（申請者）</t>
    <phoneticPr fontId="21"/>
  </si>
  <si>
    <t>（共同申請者）</t>
    <phoneticPr fontId="21"/>
  </si>
  <si>
    <t>日</t>
    <rPh sb="0" eb="1">
      <t>ニチ</t>
    </rPh>
    <phoneticPr fontId="21"/>
  </si>
  <si>
    <t>月</t>
    <rPh sb="0" eb="1">
      <t>ゲツ</t>
    </rPh>
    <phoneticPr fontId="21"/>
  </si>
  <si>
    <t>令和</t>
    <rPh sb="0" eb="2">
      <t>レイワ</t>
    </rPh>
    <phoneticPr fontId="21"/>
  </si>
  <si>
    <t>補助対象事業着手予定年月日
※１</t>
    <phoneticPr fontId="21"/>
  </si>
  <si>
    <t>金</t>
    <phoneticPr fontId="21"/>
  </si>
  <si>
    <t>円</t>
    <rPh sb="0" eb="1">
      <t>エン</t>
    </rPh>
    <phoneticPr fontId="21"/>
  </si>
  <si>
    <t>年</t>
    <rPh sb="0" eb="1">
      <t>ネン</t>
    </rPh>
    <phoneticPr fontId="21"/>
  </si>
  <si>
    <t>補助対象事業完了予定年月日
※２</t>
    <phoneticPr fontId="21"/>
  </si>
  <si>
    <t>-</t>
    <phoneticPr fontId="21"/>
  </si>
  <si>
    <t>（E-mail）</t>
    <phoneticPr fontId="21"/>
  </si>
  <si>
    <t>＠</t>
    <phoneticPr fontId="21"/>
  </si>
  <si>
    <t>（電話）</t>
    <phoneticPr fontId="21"/>
  </si>
  <si>
    <t>（住所）</t>
    <phoneticPr fontId="21"/>
  </si>
  <si>
    <t xml:space="preserve">※２
</t>
    <phoneticPr fontId="21"/>
  </si>
  <si>
    <t>設置工事完了予定日又は補助事業者における支出義務額（設置に要する経費の全額）の支払予定日のいずれか遅い日を記載してください。</t>
    <phoneticPr fontId="21"/>
  </si>
  <si>
    <t>※１</t>
    <phoneticPr fontId="21"/>
  </si>
  <si>
    <t>※３</t>
    <phoneticPr fontId="21"/>
  </si>
  <si>
    <t>原則、金額は税抜で記入してください。</t>
    <phoneticPr fontId="21"/>
  </si>
  <si>
    <t>（FAX）</t>
    <phoneticPr fontId="21"/>
  </si>
  <si>
    <t>事業計画書</t>
  </si>
  <si>
    <t>１　補助対象事業</t>
  </si>
  <si>
    <t>補助対象設備</t>
  </si>
  <si>
    <t>要綱第５条の該当</t>
  </si>
  <si>
    <t>※　該当する場合、□にチェック（又は■に反転）を入れてください。</t>
  </si>
  <si>
    <t>２　補助対象設備の設置場所</t>
  </si>
  <si>
    <t>設置場所の名称</t>
  </si>
  <si>
    <t>大分類</t>
  </si>
  <si>
    <t>中分類</t>
  </si>
  <si>
    <t>土地所有者</t>
  </si>
  <si>
    <t>建物所有者</t>
  </si>
  <si>
    <t>３　補助対象者</t>
  </si>
  <si>
    <t>自家消費型太陽光発電設備</t>
    <phoneticPr fontId="21"/>
  </si>
  <si>
    <t>蓄電池</t>
  </si>
  <si>
    <t>蓄電池</t>
    <rPh sb="0" eb="3">
      <t>チクデンチ</t>
    </rPh>
    <phoneticPr fontId="21"/>
  </si>
  <si>
    <t>中古品の設置、修繕その他これらに類するものに該当しない。</t>
    <phoneticPr fontId="21"/>
  </si>
  <si>
    <t>予備品の設置、その他これらに類するものに該当しない。</t>
    <phoneticPr fontId="21"/>
  </si>
  <si>
    <t>技術開発、実証事業その他これらに類するものに該当しない。</t>
    <phoneticPr fontId="21"/>
  </si>
  <si>
    <t>新型コロナウイルス感染症対応地方創生臨時交付金制度要綱別表で定める事業以外の国の補助金又は助成金、その他本補助金と併せて受給することができない補助金等を受給していない。</t>
    <phoneticPr fontId="21"/>
  </si>
  <si>
    <t>設置工事に着手していない。</t>
    <phoneticPr fontId="21"/>
  </si>
  <si>
    <t>（１）過去２年以内に銀行取引停止処分を受けていないこと。
（２）過去６か月以内に不渡手形又は不渡小切手を出していないこと。
（３）次の申立てがなされていないこと。
　ア　破産法（平成16年法律第75号）第18条又は第19条に基づく破産手続開始の申立て
　イ　会社更生法（平成14年法律第154号）第17条に基づく更生手続開始の申立て
　ウ　民事再生法（平成11年法律第225号）第21条に基づく再生手続開始の申立て
（４）債務不履行により、所有する資産に対し、仮差押命令、差押命令、保全差押又は競売開始決定がなされていないこと。
（５）県税その他の租税を滞納していないこと。
（６）茨城県が措置する指名停止期間中の者でないこと。
（７）地方自治法施行令（昭和22年政令第16号）第167条の４の規定に該当する者でないこと。
（８）要綱による補助金の交付を受けていないこと。
（９）前号の規定にかかわらず、リース等事業者については、リース等使用者が要綱による補助金の交付を受けていないこと。
（10）関係法令や基準等を遵守すること。</t>
    <phoneticPr fontId="21"/>
  </si>
  <si>
    <t>次に掲げる全ての要件を満たしている。</t>
    <phoneticPr fontId="21"/>
  </si>
  <si>
    <t>産業
分類</t>
    <rPh sb="0" eb="2">
      <t>サンギョウ</t>
    </rPh>
    <rPh sb="3" eb="5">
      <t>ブンルイ</t>
    </rPh>
    <phoneticPr fontId="21"/>
  </si>
  <si>
    <t>導入設備の概要</t>
  </si>
  <si>
    <t>設備の種類</t>
  </si>
  <si>
    <t>型　　式</t>
  </si>
  <si>
    <t>経費の内訳</t>
  </si>
  <si>
    <t>合　計</t>
  </si>
  <si>
    <t>※　原則、金額は税抜で記入してください。</t>
  </si>
  <si>
    <t>なし</t>
  </si>
  <si>
    <t>金額（円）</t>
  </si>
  <si>
    <t>算出方法</t>
  </si>
  <si>
    <t>補助対象経費の２分の１</t>
  </si>
  <si>
    <t>※　算出方法ごとに金額を記入し、いずれか低い額の□にチェック（又は■に反転）を入れてください。合計にはチェックを入れた額を足した額を記入してください。</t>
  </si>
  <si>
    <t>年間の想定発電量（kWh）</t>
  </si>
  <si>
    <t>年間の想定消費電力量（kWh）</t>
  </si>
  <si>
    <t>年間の想定売電量（kWh）</t>
  </si>
  <si>
    <t>kWh</t>
    <phoneticPr fontId="21"/>
  </si>
  <si>
    <t>kW</t>
    <phoneticPr fontId="21"/>
  </si>
  <si>
    <t>発電出力</t>
    <rPh sb="0" eb="4">
      <t>ハツデンシュツリョク</t>
    </rPh>
    <phoneticPr fontId="21"/>
  </si>
  <si>
    <t>―</t>
  </si>
  <si>
    <t>添付１</t>
    <phoneticPr fontId="21"/>
  </si>
  <si>
    <t>　チェックリスト【交付申請書】</t>
    <rPh sb="9" eb="14">
      <t>コウフシンセイショ</t>
    </rPh>
    <phoneticPr fontId="21"/>
  </si>
  <si>
    <t>←</t>
    <phoneticPr fontId="21"/>
  </si>
  <si>
    <t>交付申請書提出時はこちらのチェックリストを使用してください。</t>
    <rPh sb="0" eb="5">
      <t>コウフシンセイショ</t>
    </rPh>
    <rPh sb="5" eb="8">
      <t>テイシュツジ</t>
    </rPh>
    <rPh sb="21" eb="23">
      <t>シヨウ</t>
    </rPh>
    <phoneticPr fontId="21"/>
  </si>
  <si>
    <t>申請者</t>
    <rPh sb="0" eb="3">
      <t>シンセイシャ</t>
    </rPh>
    <phoneticPr fontId="21"/>
  </si>
  <si>
    <t>共同申請者</t>
    <rPh sb="0" eb="2">
      <t>キョウドウ</t>
    </rPh>
    <rPh sb="2" eb="5">
      <t>シンセイシャ</t>
    </rPh>
    <phoneticPr fontId="21"/>
  </si>
  <si>
    <t>共同申請者がいない場合は空欄で可</t>
    <rPh sb="0" eb="5">
      <t>キョウドウシンセイシャ</t>
    </rPh>
    <rPh sb="9" eb="11">
      <t>バアイ</t>
    </rPh>
    <rPh sb="12" eb="14">
      <t>クウラン</t>
    </rPh>
    <rPh sb="15" eb="16">
      <t>カ</t>
    </rPh>
    <phoneticPr fontId="21"/>
  </si>
  <si>
    <t>番号</t>
  </si>
  <si>
    <t>様式</t>
  </si>
  <si>
    <t>形式</t>
  </si>
  <si>
    <t>チェック</t>
    <phoneticPr fontId="21"/>
  </si>
  <si>
    <t>備考</t>
  </si>
  <si>
    <t>01</t>
    <phoneticPr fontId="21"/>
  </si>
  <si>
    <t>チェックリスト</t>
  </si>
  <si>
    <t>添付1</t>
  </si>
  <si>
    <t>Excel</t>
  </si>
  <si>
    <t>【交付申請書】のもの</t>
    <phoneticPr fontId="21"/>
  </si>
  <si>
    <t>02</t>
    <phoneticPr fontId="21"/>
  </si>
  <si>
    <t>申請者の登記事項証明書（法人）、住民票等（個人）の原本又は写し</t>
  </si>
  <si>
    <t>PDF</t>
    <phoneticPr fontId="21"/>
  </si>
  <si>
    <t>※共同申請者がいる場合は共同申請者分も添付</t>
    <rPh sb="1" eb="6">
      <t>キョウドウシンセイシャ</t>
    </rPh>
    <rPh sb="9" eb="11">
      <t>バアイ</t>
    </rPh>
    <rPh sb="12" eb="18">
      <t>キョウドウシンセイシャブン</t>
    </rPh>
    <rPh sb="19" eb="21">
      <t>テンプ</t>
    </rPh>
    <phoneticPr fontId="21"/>
  </si>
  <si>
    <t>03</t>
    <phoneticPr fontId="21"/>
  </si>
  <si>
    <t>土地又は建物の登記事項証明書の原本又は写し</t>
  </si>
  <si>
    <t>04</t>
  </si>
  <si>
    <t>設備装置の一覧表</t>
  </si>
  <si>
    <t>添付2</t>
    <phoneticPr fontId="21"/>
  </si>
  <si>
    <t>05</t>
  </si>
  <si>
    <t>補助対象設備の図面</t>
    <phoneticPr fontId="21"/>
  </si>
  <si>
    <t>06</t>
  </si>
  <si>
    <t>仕様書</t>
  </si>
  <si>
    <t>07</t>
  </si>
  <si>
    <t>発電出力の根拠資料</t>
    <rPh sb="0" eb="4">
      <t>ハツデンシュツリョク</t>
    </rPh>
    <rPh sb="5" eb="9">
      <t>コンキョシリョウ</t>
    </rPh>
    <phoneticPr fontId="21"/>
  </si>
  <si>
    <t>添付3</t>
    <phoneticPr fontId="21"/>
  </si>
  <si>
    <t>08</t>
  </si>
  <si>
    <t>年間想定発電量の根拠資料</t>
    <rPh sb="0" eb="7">
      <t>ネンカンソウテイハツデンリョウ</t>
    </rPh>
    <rPh sb="8" eb="12">
      <t>コンキョシリョウ</t>
    </rPh>
    <phoneticPr fontId="21"/>
  </si>
  <si>
    <t>PDF等</t>
    <rPh sb="3" eb="4">
      <t>トウ</t>
    </rPh>
    <phoneticPr fontId="21"/>
  </si>
  <si>
    <t>09</t>
  </si>
  <si>
    <t>対象施設の年間消費電力量の根拠資料</t>
  </si>
  <si>
    <t>蓄電容量の根拠資料</t>
    <rPh sb="0" eb="4">
      <t>チクデンヨウリョウ</t>
    </rPh>
    <rPh sb="5" eb="9">
      <t>コンキョシリョウ</t>
    </rPh>
    <phoneticPr fontId="21"/>
  </si>
  <si>
    <t>添付4</t>
    <rPh sb="0" eb="2">
      <t>テンプ</t>
    </rPh>
    <phoneticPr fontId="21"/>
  </si>
  <si>
    <t>設置場所の写真</t>
  </si>
  <si>
    <t>―</t>
    <phoneticPr fontId="21"/>
  </si>
  <si>
    <t>経費内訳書</t>
  </si>
  <si>
    <t>添付5</t>
    <phoneticPr fontId="21"/>
  </si>
  <si>
    <t>・以下の場合は、根拠資料を追加添付
【他の補助金等を併用する場合】
【利益等排除が必要な場合】
【補助対象経費に消費税等相当額を含む場合】</t>
    <rPh sb="1" eb="3">
      <t>イカ</t>
    </rPh>
    <rPh sb="4" eb="6">
      <t>バアイ</t>
    </rPh>
    <rPh sb="8" eb="10">
      <t>コンキョ</t>
    </rPh>
    <rPh sb="10" eb="12">
      <t>シリョウ</t>
    </rPh>
    <rPh sb="13" eb="15">
      <t>ツイカ</t>
    </rPh>
    <rPh sb="15" eb="17">
      <t>テンプ</t>
    </rPh>
    <rPh sb="19" eb="20">
      <t>タ</t>
    </rPh>
    <rPh sb="21" eb="25">
      <t>ホジョキントウ</t>
    </rPh>
    <rPh sb="26" eb="28">
      <t>ヘイヨウ</t>
    </rPh>
    <rPh sb="30" eb="32">
      <t>バアイ</t>
    </rPh>
    <rPh sb="49" eb="55">
      <t>ホジョタイショウケイヒ</t>
    </rPh>
    <rPh sb="56" eb="63">
      <t>ショウヒゼイトウソウトウガク</t>
    </rPh>
    <rPh sb="64" eb="65">
      <t>フク</t>
    </rPh>
    <rPh sb="66" eb="68">
      <t>バアイ</t>
    </rPh>
    <phoneticPr fontId="21"/>
  </si>
  <si>
    <t>見積書の写し</t>
  </si>
  <si>
    <t>リース等の契約書（案）及び料金計算書</t>
  </si>
  <si>
    <t>【リース等事業者の場合】に添付</t>
    <rPh sb="13" eb="15">
      <t>テンプ</t>
    </rPh>
    <phoneticPr fontId="21"/>
  </si>
  <si>
    <t>納税証明書の原本又は写し</t>
  </si>
  <si>
    <t>※共同申請者がいる場合は共同申請者分も添付</t>
    <phoneticPr fontId="21"/>
  </si>
  <si>
    <t>共同申請の同意書</t>
    <rPh sb="0" eb="4">
      <t>キョウドウシンセイ</t>
    </rPh>
    <rPh sb="5" eb="8">
      <t>ドウイショ</t>
    </rPh>
    <phoneticPr fontId="21"/>
  </si>
  <si>
    <t>添付6</t>
    <rPh sb="0" eb="2">
      <t>テンプ</t>
    </rPh>
    <phoneticPr fontId="21"/>
  </si>
  <si>
    <t>【共同申請者がいる場合】に添付</t>
    <rPh sb="1" eb="6">
      <t>キョウドウシンセイシャ</t>
    </rPh>
    <phoneticPr fontId="21"/>
  </si>
  <si>
    <t>設備設置の同意書</t>
  </si>
  <si>
    <t>添付7</t>
    <phoneticPr fontId="21"/>
  </si>
  <si>
    <t>【補助対象設備の設置場所の所有者が申請者（リース等使用者）と異なる場合】に添付</t>
    <rPh sb="1" eb="7">
      <t>ホジョタイショウセツビ</t>
    </rPh>
    <rPh sb="8" eb="12">
      <t>セッチバショ</t>
    </rPh>
    <rPh sb="17" eb="20">
      <t>シンセイシャ</t>
    </rPh>
    <rPh sb="37" eb="39">
      <t>テンプ</t>
    </rPh>
    <phoneticPr fontId="21"/>
  </si>
  <si>
    <t>その他知事が必要と認める書類</t>
    <rPh sb="2" eb="5">
      <t>タチジ</t>
    </rPh>
    <phoneticPr fontId="21"/>
  </si>
  <si>
    <t>【別途指示があった場合のみ】</t>
    <rPh sb="1" eb="3">
      <t>ベット</t>
    </rPh>
    <rPh sb="3" eb="5">
      <t>シジ</t>
    </rPh>
    <rPh sb="9" eb="11">
      <t>バアイ</t>
    </rPh>
    <phoneticPr fontId="21"/>
  </si>
  <si>
    <t>※　電子メールで提出する場合は、「形式」欄のファイル形式としてください。</t>
    <rPh sb="2" eb="4">
      <t>デンシ</t>
    </rPh>
    <rPh sb="8" eb="10">
      <t>テイシュツ</t>
    </rPh>
    <rPh sb="12" eb="14">
      <t>バアイ</t>
    </rPh>
    <rPh sb="17" eb="19">
      <t>ケイシキ</t>
    </rPh>
    <rPh sb="20" eb="21">
      <t>ラン</t>
    </rPh>
    <rPh sb="26" eb="28">
      <t>ケイシキ</t>
    </rPh>
    <phoneticPr fontId="21"/>
  </si>
  <si>
    <t>Excel</t>
    <phoneticPr fontId="21"/>
  </si>
  <si>
    <t>添付２</t>
    <phoneticPr fontId="21"/>
  </si>
  <si>
    <t>　設備装置の一覧表</t>
    <rPh sb="1" eb="5">
      <t>セツビソウチ</t>
    </rPh>
    <rPh sb="6" eb="9">
      <t>イチランヒョウ</t>
    </rPh>
    <phoneticPr fontId="21"/>
  </si>
  <si>
    <t>交付申請書と実績報告書で様式は共通です</t>
    <rPh sb="0" eb="5">
      <t>コウフシンセイショ</t>
    </rPh>
    <rPh sb="6" eb="11">
      <t>ジッセキホウコクショ</t>
    </rPh>
    <rPh sb="12" eb="14">
      <t>ヨウシキ</t>
    </rPh>
    <rPh sb="15" eb="17">
      <t>キョウツウ</t>
    </rPh>
    <phoneticPr fontId="21"/>
  </si>
  <si>
    <t>設備名称</t>
    <rPh sb="0" eb="4">
      <t>セツビメイショウ</t>
    </rPh>
    <phoneticPr fontId="21"/>
  </si>
  <si>
    <t>メーカー名</t>
    <rPh sb="4" eb="5">
      <t>メイ</t>
    </rPh>
    <phoneticPr fontId="21"/>
  </si>
  <si>
    <t>型式</t>
    <rPh sb="0" eb="2">
      <t>カタシキ</t>
    </rPh>
    <phoneticPr fontId="21"/>
  </si>
  <si>
    <t>仕様</t>
    <rPh sb="0" eb="2">
      <t>シヨウ</t>
    </rPh>
    <phoneticPr fontId="21"/>
  </si>
  <si>
    <t>数量</t>
    <rPh sb="0" eb="2">
      <t>スウリョウ</t>
    </rPh>
    <phoneticPr fontId="21"/>
  </si>
  <si>
    <t>備考</t>
    <rPh sb="0" eb="2">
      <t>ビコウ</t>
    </rPh>
    <phoneticPr fontId="21"/>
  </si>
  <si>
    <t>その他は、仕様書等から、構造、方式、素材等を適宜記入してください</t>
    <rPh sb="2" eb="3">
      <t>タ</t>
    </rPh>
    <rPh sb="5" eb="8">
      <t>シヨウショ</t>
    </rPh>
    <rPh sb="8" eb="9">
      <t>トウ</t>
    </rPh>
    <rPh sb="12" eb="14">
      <t>コウゾウ</t>
    </rPh>
    <rPh sb="15" eb="17">
      <t>ホウシキ</t>
    </rPh>
    <rPh sb="18" eb="21">
      <t>ソザイトウ</t>
    </rPh>
    <rPh sb="22" eb="24">
      <t>テキギ</t>
    </rPh>
    <rPh sb="24" eb="26">
      <t>キニュウ</t>
    </rPh>
    <phoneticPr fontId="21"/>
  </si>
  <si>
    <t>※　「設備装置の一覧表」「補助対象設備の図面」「仕様書」「見積書」「経費内訳書」と突合できるように、適宜付番してください。</t>
    <rPh sb="3" eb="7">
      <t>セツビソウチ</t>
    </rPh>
    <rPh sb="8" eb="11">
      <t>イチランヒョウ</t>
    </rPh>
    <rPh sb="13" eb="15">
      <t>ホジョ</t>
    </rPh>
    <rPh sb="15" eb="17">
      <t>タイショウ</t>
    </rPh>
    <rPh sb="17" eb="19">
      <t>セツビ</t>
    </rPh>
    <rPh sb="20" eb="22">
      <t>ズメン</t>
    </rPh>
    <rPh sb="24" eb="27">
      <t>シヨウショ</t>
    </rPh>
    <rPh sb="29" eb="32">
      <t>ミツモリショ</t>
    </rPh>
    <rPh sb="34" eb="39">
      <t>ケイヒウチワケショ</t>
    </rPh>
    <rPh sb="41" eb="43">
      <t>トツゴウ</t>
    </rPh>
    <rPh sb="50" eb="52">
      <t>テキギ</t>
    </rPh>
    <rPh sb="52" eb="54">
      <t>フバン</t>
    </rPh>
    <phoneticPr fontId="21"/>
  </si>
  <si>
    <t>添付３</t>
    <phoneticPr fontId="21"/>
  </si>
  <si>
    <t>　発電出力の根拠資料</t>
    <rPh sb="1" eb="5">
      <t>ハツデンシュツリョク</t>
    </rPh>
    <rPh sb="6" eb="10">
      <t>コンキョシリョウ</t>
    </rPh>
    <phoneticPr fontId="21"/>
  </si>
  <si>
    <t>本様式によらない任意様式のでの提出も可</t>
    <rPh sb="0" eb="3">
      <t>ホンヨウシキ</t>
    </rPh>
    <rPh sb="8" eb="12">
      <t>ニンイヨウシキ</t>
    </rPh>
    <rPh sb="15" eb="17">
      <t>テイシュツ</t>
    </rPh>
    <rPh sb="18" eb="19">
      <t>カ</t>
    </rPh>
    <phoneticPr fontId="21"/>
  </si>
  <si>
    <t>発電出力（kW）</t>
    <rPh sb="0" eb="4">
      <t>ハツデンシュツリョク</t>
    </rPh>
    <phoneticPr fontId="21"/>
  </si>
  <si>
    <t>（１）事業所の想定消費電力量</t>
    <rPh sb="3" eb="6">
      <t>ジギョウショ</t>
    </rPh>
    <rPh sb="7" eb="9">
      <t>ソウテイ</t>
    </rPh>
    <rPh sb="9" eb="14">
      <t>ショウヒデンリョクリョウ</t>
    </rPh>
    <phoneticPr fontId="21"/>
  </si>
  <si>
    <t>年間の想定消費電力量（kWh/年）</t>
    <rPh sb="0" eb="2">
      <t>ネンカン</t>
    </rPh>
    <rPh sb="5" eb="10">
      <t>ショウヒデンリョクリョウ</t>
    </rPh>
    <phoneticPr fontId="21"/>
  </si>
  <si>
    <t>kWh/年</t>
    <rPh sb="4" eb="5">
      <t>ネン</t>
    </rPh>
    <phoneticPr fontId="21"/>
  </si>
  <si>
    <t>・・・</t>
    <phoneticPr fontId="21"/>
  </si>
  <si>
    <t>Ａ</t>
    <phoneticPr fontId="21"/>
  </si>
  <si>
    <t>水色のセルは自動計算のため入力不要です</t>
    <rPh sb="0" eb="2">
      <t>ミズイロ</t>
    </rPh>
    <rPh sb="6" eb="10">
      <t>ジドウケイサン</t>
    </rPh>
    <rPh sb="13" eb="17">
      <t>ニュウリョクフヨウ</t>
    </rPh>
    <phoneticPr fontId="21"/>
  </si>
  <si>
    <t>月別の想定消費電力量（kWh/月）</t>
    <rPh sb="0" eb="2">
      <t>ツキベツ</t>
    </rPh>
    <rPh sb="5" eb="10">
      <t>ショウヒデンリョクリョウ</t>
    </rPh>
    <phoneticPr fontId="21"/>
  </si>
  <si>
    <t>4月</t>
    <rPh sb="1" eb="2">
      <t>ガツ</t>
    </rPh>
    <phoneticPr fontId="21"/>
  </si>
  <si>
    <t>kWh/月</t>
    <phoneticPr fontId="21"/>
  </si>
  <si>
    <t>例えば、直近の消費電力量が記載された書類がR4年7月の場合は、R3年8月からR4年7月について記入してください</t>
    <rPh sb="0" eb="1">
      <t>タト</t>
    </rPh>
    <rPh sb="4" eb="6">
      <t>チョッキン</t>
    </rPh>
    <rPh sb="7" eb="9">
      <t>ショウヒ</t>
    </rPh>
    <rPh sb="9" eb="11">
      <t>デンリョク</t>
    </rPh>
    <rPh sb="11" eb="12">
      <t>リョウ</t>
    </rPh>
    <rPh sb="13" eb="15">
      <t>キサイ</t>
    </rPh>
    <rPh sb="18" eb="20">
      <t>ショルイ</t>
    </rPh>
    <rPh sb="23" eb="24">
      <t>ネン</t>
    </rPh>
    <rPh sb="25" eb="26">
      <t>ガツ</t>
    </rPh>
    <rPh sb="27" eb="29">
      <t>バアイ</t>
    </rPh>
    <rPh sb="33" eb="34">
      <t>ネン</t>
    </rPh>
    <rPh sb="35" eb="36">
      <t>ガツ</t>
    </rPh>
    <rPh sb="40" eb="41">
      <t>ネン</t>
    </rPh>
    <rPh sb="42" eb="43">
      <t>ガツ</t>
    </rPh>
    <rPh sb="47" eb="49">
      <t>キニュウ</t>
    </rPh>
    <phoneticPr fontId="21"/>
  </si>
  <si>
    <t>5月</t>
    <rPh sb="1" eb="2">
      <t>ガツ</t>
    </rPh>
    <phoneticPr fontId="21"/>
  </si>
  <si>
    <t>6月</t>
    <rPh sb="1" eb="2">
      <t>ガツ</t>
    </rPh>
    <phoneticPr fontId="21"/>
  </si>
  <si>
    <t>7月</t>
    <rPh sb="1" eb="2">
      <t>ガツ</t>
    </rPh>
    <phoneticPr fontId="21"/>
  </si>
  <si>
    <t>8月</t>
    <rPh sb="1" eb="2">
      <t>ガツ</t>
    </rPh>
    <phoneticPr fontId="21"/>
  </si>
  <si>
    <t>9月</t>
    <rPh sb="1" eb="2">
      <t>ガツ</t>
    </rPh>
    <phoneticPr fontId="21"/>
  </si>
  <si>
    <t>10月</t>
    <rPh sb="2" eb="3">
      <t>ガツ</t>
    </rPh>
    <phoneticPr fontId="21"/>
  </si>
  <si>
    <t>11月</t>
    <rPh sb="2" eb="3">
      <t>ガツ</t>
    </rPh>
    <phoneticPr fontId="21"/>
  </si>
  <si>
    <t>12月</t>
    <rPh sb="2" eb="3">
      <t>ガツ</t>
    </rPh>
    <phoneticPr fontId="21"/>
  </si>
  <si>
    <t>1月</t>
    <rPh sb="1" eb="2">
      <t>ガツ</t>
    </rPh>
    <phoneticPr fontId="21"/>
  </si>
  <si>
    <t>2月</t>
    <rPh sb="1" eb="2">
      <t>ガツ</t>
    </rPh>
    <phoneticPr fontId="21"/>
  </si>
  <si>
    <t>3月</t>
    <rPh sb="1" eb="2">
      <t>ガツ</t>
    </rPh>
    <phoneticPr fontId="21"/>
  </si>
  <si>
    <t>（２）自家消費型太陽光発電設備の年間の想定発電量</t>
    <rPh sb="3" eb="15">
      <t>ジカショウヒガタタイヨウコウハツデンセツビ</t>
    </rPh>
    <rPh sb="16" eb="18">
      <t>ネンカン</t>
    </rPh>
    <rPh sb="19" eb="21">
      <t>ソウテイ</t>
    </rPh>
    <rPh sb="21" eb="24">
      <t>ハツデンリョウ</t>
    </rPh>
    <phoneticPr fontId="21"/>
  </si>
  <si>
    <t>Ｂ</t>
    <phoneticPr fontId="21"/>
  </si>
  <si>
    <t>（３）想定自家消費電力量</t>
    <rPh sb="3" eb="5">
      <t>ソウテイ</t>
    </rPh>
    <rPh sb="5" eb="9">
      <t>ジカショウヒ</t>
    </rPh>
    <rPh sb="9" eb="12">
      <t>デンリョクリョウ</t>
    </rPh>
    <phoneticPr fontId="21"/>
  </si>
  <si>
    <t>（４）想定消費電力量と想定発電量の差</t>
    <rPh sb="3" eb="10">
      <t>ソウテイショウヒデンリョクリョウ</t>
    </rPh>
    <rPh sb="11" eb="13">
      <t>ソウテイ</t>
    </rPh>
    <rPh sb="13" eb="16">
      <t>ハツデンリョウ</t>
    </rPh>
    <rPh sb="17" eb="18">
      <t>サ</t>
    </rPh>
    <phoneticPr fontId="21"/>
  </si>
  <si>
    <t>C＝Ａ－Ｂ</t>
    <phoneticPr fontId="21"/>
  </si>
  <si>
    <t>【補助対象設備の要件】</t>
    <rPh sb="1" eb="7">
      <t>ホジョタイショウセツビ</t>
    </rPh>
    <rPh sb="8" eb="10">
      <t>ヨウケン</t>
    </rPh>
    <phoneticPr fontId="21"/>
  </si>
  <si>
    <t>（５）想定売電量</t>
    <rPh sb="3" eb="5">
      <t>ソウテイ</t>
    </rPh>
    <rPh sb="5" eb="8">
      <t>バイデンリョウ</t>
    </rPh>
    <phoneticPr fontId="21"/>
  </si>
  <si>
    <t>添付４</t>
    <phoneticPr fontId="21"/>
  </si>
  <si>
    <t>　蓄電容量の根拠資料</t>
    <rPh sb="1" eb="3">
      <t>チクデン</t>
    </rPh>
    <rPh sb="3" eb="5">
      <t>ヨウリョウ</t>
    </rPh>
    <rPh sb="6" eb="10">
      <t>コンキョシリョウ</t>
    </rPh>
    <phoneticPr fontId="21"/>
  </si>
  <si>
    <t>蓄電容量（kWh）</t>
    <rPh sb="0" eb="4">
      <t>チクデンヨウリョウ</t>
    </rPh>
    <phoneticPr fontId="21"/>
  </si>
  <si>
    <t>１事業所内に複数の系統がある場合は、系統ごとに作成してください</t>
    <rPh sb="1" eb="5">
      <t>ジギョウショナイ</t>
    </rPh>
    <rPh sb="6" eb="8">
      <t>フクスウ</t>
    </rPh>
    <rPh sb="9" eb="11">
      <t>ケイトウ</t>
    </rPh>
    <rPh sb="14" eb="16">
      <t>バアイ</t>
    </rPh>
    <rPh sb="18" eb="20">
      <t>ケイトウ</t>
    </rPh>
    <rPh sb="23" eb="25">
      <t>サクセイ</t>
    </rPh>
    <phoneticPr fontId="21"/>
  </si>
  <si>
    <t>設備利用率</t>
    <rPh sb="0" eb="5">
      <t>セツビリヨウリツ</t>
    </rPh>
    <phoneticPr fontId="21"/>
  </si>
  <si>
    <t>50kW未満</t>
  </si>
  <si>
    <t>50kW以上250kW未満</t>
  </si>
  <si>
    <t>250kW以上1,000kW未満</t>
  </si>
  <si>
    <t>1,000kW以上2,000kW未満</t>
  </si>
  <si>
    <t>2,000kW以上</t>
  </si>
  <si>
    <t>%</t>
    <phoneticPr fontId="21"/>
  </si>
  <si>
    <t>蓄電容量の上限（kWh）</t>
    <rPh sb="0" eb="4">
      <t>チクデンヨウリョウ</t>
    </rPh>
    <rPh sb="5" eb="7">
      <t>ジョウゲン</t>
    </rPh>
    <phoneticPr fontId="21"/>
  </si>
  <si>
    <t>※リストから該当する設備利用率を選択してください。</t>
    <rPh sb="6" eb="8">
      <t>ガイトウ</t>
    </rPh>
    <rPh sb="10" eb="15">
      <t>セツビリヨウリツ</t>
    </rPh>
    <rPh sb="16" eb="18">
      <t>センタク</t>
    </rPh>
    <phoneticPr fontId="21"/>
  </si>
  <si>
    <t>蓄電容量の上限＝発電出力×８ｈ×設備利用率（自動計算なので入力不要です）</t>
    <rPh sb="0" eb="4">
      <t>チクデンヨウリョウ</t>
    </rPh>
    <rPh sb="5" eb="7">
      <t>ジョウゲン</t>
    </rPh>
    <rPh sb="8" eb="12">
      <t>ハツデンシュツリョク</t>
    </rPh>
    <rPh sb="16" eb="21">
      <t>セツビリヨウリツ</t>
    </rPh>
    <rPh sb="22" eb="26">
      <t>ジドウケイサン</t>
    </rPh>
    <rPh sb="29" eb="33">
      <t>ニュウリョクフヨウ</t>
    </rPh>
    <phoneticPr fontId="21"/>
  </si>
  <si>
    <t>※「上限を超えています」と表示された場合、補助額の算定は上限の蓄電容量で行います。</t>
    <rPh sb="2" eb="4">
      <t>ジョウゲン</t>
    </rPh>
    <rPh sb="5" eb="6">
      <t>コ</t>
    </rPh>
    <rPh sb="13" eb="15">
      <t>ヒョウジ</t>
    </rPh>
    <rPh sb="18" eb="20">
      <t>バアイ</t>
    </rPh>
    <rPh sb="21" eb="24">
      <t>ホジョガク</t>
    </rPh>
    <rPh sb="25" eb="27">
      <t>サンテイ</t>
    </rPh>
    <rPh sb="28" eb="30">
      <t>ジョウゲン</t>
    </rPh>
    <rPh sb="31" eb="35">
      <t>チクデンヨウリョウ</t>
    </rPh>
    <rPh sb="36" eb="37">
      <t>オコナ</t>
    </rPh>
    <phoneticPr fontId="21"/>
  </si>
  <si>
    <t>蓄電池を活用する負荷の内訳（kWh）</t>
    <rPh sb="0" eb="3">
      <t>チクデンチ</t>
    </rPh>
    <rPh sb="4" eb="6">
      <t>カツヨウ</t>
    </rPh>
    <rPh sb="8" eb="10">
      <t>フカ</t>
    </rPh>
    <rPh sb="11" eb="13">
      <t>ウチワケ</t>
    </rPh>
    <phoneticPr fontId="21"/>
  </si>
  <si>
    <t>番号</t>
    <rPh sb="0" eb="2">
      <t>バンゴウ</t>
    </rPh>
    <phoneticPr fontId="21"/>
  </si>
  <si>
    <t>名称</t>
    <rPh sb="0" eb="2">
      <t>メイショウ</t>
    </rPh>
    <phoneticPr fontId="21"/>
  </si>
  <si>
    <t>稼働時間
(h)</t>
    <rPh sb="0" eb="4">
      <t>カドウジカン</t>
    </rPh>
    <phoneticPr fontId="21"/>
  </si>
  <si>
    <t>消費電力量
(kWh)</t>
    <rPh sb="0" eb="5">
      <t>ショウヒデンリョクリョウ</t>
    </rPh>
    <phoneticPr fontId="21"/>
  </si>
  <si>
    <t>必要に応じて、備考欄に用途（平常時と停電時の別等）を記入ください</t>
    <rPh sb="0" eb="2">
      <t>ヒツヨウ</t>
    </rPh>
    <rPh sb="3" eb="4">
      <t>オウ</t>
    </rPh>
    <rPh sb="7" eb="10">
      <t>ビコウラン</t>
    </rPh>
    <rPh sb="11" eb="13">
      <t>ヨウト</t>
    </rPh>
    <rPh sb="14" eb="17">
      <t>ヘイジョウジ</t>
    </rPh>
    <rPh sb="18" eb="21">
      <t>テイデンジ</t>
    </rPh>
    <rPh sb="22" eb="23">
      <t>ベツ</t>
    </rPh>
    <rPh sb="23" eb="24">
      <t>トウ</t>
    </rPh>
    <rPh sb="26" eb="28">
      <t>キニュウ</t>
    </rPh>
    <phoneticPr fontId="21"/>
  </si>
  <si>
    <t>合計</t>
    <rPh sb="0" eb="2">
      <t>ゴウケイ</t>
    </rPh>
    <phoneticPr fontId="21"/>
  </si>
  <si>
    <t>ピークカット効果（kWh）</t>
    <rPh sb="6" eb="8">
      <t>コウカ</t>
    </rPh>
    <phoneticPr fontId="21"/>
  </si>
  <si>
    <t>ピークカット効果の根拠資料（シミュレーションデータ等）を別途添付してください</t>
    <rPh sb="6" eb="8">
      <t>コウカ</t>
    </rPh>
    <rPh sb="9" eb="13">
      <t>コンキョシリョウ</t>
    </rPh>
    <rPh sb="25" eb="26">
      <t>トウ</t>
    </rPh>
    <rPh sb="28" eb="30">
      <t>ベット</t>
    </rPh>
    <rPh sb="30" eb="32">
      <t>テンプ</t>
    </rPh>
    <phoneticPr fontId="21"/>
  </si>
  <si>
    <t>補足説明（蓄電池の活用計画（時間帯や消費場所）、負荷に対する容量の妥当性等を記載）</t>
    <rPh sb="0" eb="4">
      <t>ホソクセツメイ</t>
    </rPh>
    <rPh sb="5" eb="8">
      <t>チクデンチ</t>
    </rPh>
    <rPh sb="9" eb="13">
      <t>カツヨウケイカク</t>
    </rPh>
    <rPh sb="14" eb="17">
      <t>ジカンタイ</t>
    </rPh>
    <rPh sb="18" eb="20">
      <t>ショウヒ</t>
    </rPh>
    <rPh sb="20" eb="22">
      <t>バショ</t>
    </rPh>
    <rPh sb="24" eb="26">
      <t>フカ</t>
    </rPh>
    <rPh sb="27" eb="28">
      <t>タイ</t>
    </rPh>
    <rPh sb="30" eb="32">
      <t>ヨウリョウ</t>
    </rPh>
    <rPh sb="33" eb="36">
      <t>ダトウセイ</t>
    </rPh>
    <rPh sb="36" eb="37">
      <t>トウ</t>
    </rPh>
    <rPh sb="38" eb="40">
      <t>キサイ</t>
    </rPh>
    <phoneticPr fontId="21"/>
  </si>
  <si>
    <t>消費電力量の内訳（kWh）の合計やピークカット効果の数値をもとに、蓄電容量の積算の考え方を説明してください</t>
    <rPh sb="0" eb="5">
      <t>ショウヒデンリョクリョウ</t>
    </rPh>
    <rPh sb="6" eb="8">
      <t>ウチワケ</t>
    </rPh>
    <rPh sb="14" eb="16">
      <t>ゴウケイ</t>
    </rPh>
    <rPh sb="23" eb="25">
      <t>コウカ</t>
    </rPh>
    <rPh sb="26" eb="28">
      <t>スウチ</t>
    </rPh>
    <rPh sb="33" eb="37">
      <t>チクデンヨウリョウ</t>
    </rPh>
    <rPh sb="38" eb="40">
      <t>セキサン</t>
    </rPh>
    <rPh sb="41" eb="42">
      <t>カンガ</t>
    </rPh>
    <rPh sb="43" eb="44">
      <t>カタ</t>
    </rPh>
    <rPh sb="45" eb="47">
      <t>セツメイ</t>
    </rPh>
    <phoneticPr fontId="21"/>
  </si>
  <si>
    <t>添付５</t>
    <phoneticPr fontId="21"/>
  </si>
  <si>
    <t>　経費内訳書【自家消費型太陽光発電設備】</t>
    <rPh sb="1" eb="6">
      <t>ケイヒウチワケショ</t>
    </rPh>
    <rPh sb="7" eb="19">
      <t>ジカショウヒガタタイヨウコウハツデンセツビ</t>
    </rPh>
    <phoneticPr fontId="21"/>
  </si>
  <si>
    <t>自家消費型太陽光発電設備はこちらを作成してください。交付申請書と実績報告書で様式は共通です。</t>
    <rPh sb="0" eb="12">
      <t>ジカショウヒガタタイヨウコウハツデンセツビ</t>
    </rPh>
    <rPh sb="17" eb="19">
      <t>サクセイ</t>
    </rPh>
    <rPh sb="26" eb="31">
      <t>コウフシンセイショ</t>
    </rPh>
    <rPh sb="32" eb="37">
      <t>ジッセキホウコクショ</t>
    </rPh>
    <rPh sb="38" eb="40">
      <t>ヨウシキ</t>
    </rPh>
    <rPh sb="41" eb="43">
      <t>キョウツウ</t>
    </rPh>
    <phoneticPr fontId="21"/>
  </si>
  <si>
    <t>補助額</t>
    <rPh sb="0" eb="3">
      <t>ホジョガク</t>
    </rPh>
    <phoneticPr fontId="21"/>
  </si>
  <si>
    <t>円　　・・・　　①から③のうち、いずれか低い額</t>
    <rPh sb="0" eb="1">
      <t>エン</t>
    </rPh>
    <rPh sb="20" eb="21">
      <t>ヒク</t>
    </rPh>
    <rPh sb="22" eb="23">
      <t>ガク</t>
    </rPh>
    <phoneticPr fontId="21"/>
  </si>
  <si>
    <t>①</t>
    <phoneticPr fontId="21"/>
  </si>
  <si>
    <t>円　　・・・　　発電出力×12万円/kW（上限：1億2,000万円）</t>
    <rPh sb="0" eb="1">
      <t>エン</t>
    </rPh>
    <rPh sb="21" eb="23">
      <t>ジョウゲン</t>
    </rPh>
    <rPh sb="25" eb="26">
      <t>オク</t>
    </rPh>
    <rPh sb="31" eb="33">
      <t>マンエン</t>
    </rPh>
    <phoneticPr fontId="21"/>
  </si>
  <si>
    <t>②</t>
    <phoneticPr fontId="21"/>
  </si>
  <si>
    <t>円　　・・・　　補助対象経費（税抜）の1/2（千円未満切り捨て）</t>
    <rPh sb="0" eb="1">
      <t>エン</t>
    </rPh>
    <rPh sb="15" eb="16">
      <t>ゼイ</t>
    </rPh>
    <rPh sb="16" eb="17">
      <t>ヌ</t>
    </rPh>
    <rPh sb="23" eb="25">
      <t>センエン</t>
    </rPh>
    <rPh sb="25" eb="27">
      <t>ミマン</t>
    </rPh>
    <rPh sb="27" eb="28">
      <t>キ</t>
    </rPh>
    <rPh sb="29" eb="30">
      <t>ス</t>
    </rPh>
    <phoneticPr fontId="21"/>
  </si>
  <si>
    <t>③</t>
    <phoneticPr fontId="21"/>
  </si>
  <si>
    <t>円　　・・・　　補助対象経費（税抜）－他の補助金等の額（千円未満切り捨て）</t>
    <rPh sb="0" eb="1">
      <t>エン</t>
    </rPh>
    <rPh sb="8" eb="12">
      <t>ホジョタイショウ</t>
    </rPh>
    <rPh sb="12" eb="14">
      <t>ケイヒ</t>
    </rPh>
    <rPh sb="15" eb="17">
      <t>ゼイヌ</t>
    </rPh>
    <rPh sb="19" eb="20">
      <t>タ</t>
    </rPh>
    <rPh sb="21" eb="25">
      <t>ホジョキントウ</t>
    </rPh>
    <rPh sb="26" eb="27">
      <t>ガク</t>
    </rPh>
    <phoneticPr fontId="21"/>
  </si>
  <si>
    <t>他の補助金等の併用額</t>
    <rPh sb="7" eb="9">
      <t>ヘイヨウ</t>
    </rPh>
    <rPh sb="9" eb="10">
      <t>ガク</t>
    </rPh>
    <phoneticPr fontId="21"/>
  </si>
  <si>
    <t>円　　・・・　　交付決定（予定）又は交付された額</t>
    <rPh sb="0" eb="1">
      <t>エン</t>
    </rPh>
    <rPh sb="8" eb="12">
      <t>コウフケッテイ</t>
    </rPh>
    <rPh sb="13" eb="15">
      <t>ヨテイ</t>
    </rPh>
    <rPh sb="16" eb="17">
      <t>マタ</t>
    </rPh>
    <rPh sb="18" eb="20">
      <t>コウフ</t>
    </rPh>
    <rPh sb="23" eb="24">
      <t>ガク</t>
    </rPh>
    <phoneticPr fontId="21"/>
  </si>
  <si>
    <t>他の補助金等を併用しない、又は交付決定前の場合は「0」を入力してください</t>
    <rPh sb="0" eb="1">
      <t>タ</t>
    </rPh>
    <rPh sb="2" eb="6">
      <t>ホジョキントウ</t>
    </rPh>
    <rPh sb="7" eb="9">
      <t>ヘイヨウ</t>
    </rPh>
    <rPh sb="13" eb="14">
      <t>マタ</t>
    </rPh>
    <rPh sb="15" eb="20">
      <t>コウフケッテイマエ</t>
    </rPh>
    <rPh sb="21" eb="23">
      <t>バアイ</t>
    </rPh>
    <rPh sb="28" eb="30">
      <t>ニュウリョク</t>
    </rPh>
    <phoneticPr fontId="21"/>
  </si>
  <si>
    <t>（単位：円）</t>
    <rPh sb="1" eb="3">
      <t>タンイ</t>
    </rPh>
    <rPh sb="4" eb="5">
      <t>エン</t>
    </rPh>
    <phoneticPr fontId="21"/>
  </si>
  <si>
    <t>経費の区分</t>
    <rPh sb="0" eb="2">
      <t>ケイヒ</t>
    </rPh>
    <rPh sb="3" eb="5">
      <t>クブン</t>
    </rPh>
    <phoneticPr fontId="21"/>
  </si>
  <si>
    <t>経費の内容</t>
    <rPh sb="0" eb="2">
      <t>ケイヒ</t>
    </rPh>
    <rPh sb="3" eb="5">
      <t>ナイヨウ</t>
    </rPh>
    <phoneticPr fontId="21"/>
  </si>
  <si>
    <t>単価</t>
    <rPh sb="0" eb="2">
      <t>タンカ</t>
    </rPh>
    <phoneticPr fontId="21"/>
  </si>
  <si>
    <t>単位</t>
    <rPh sb="0" eb="2">
      <t>タンイ</t>
    </rPh>
    <phoneticPr fontId="21"/>
  </si>
  <si>
    <t>金額</t>
    <rPh sb="0" eb="2">
      <t>キンガク</t>
    </rPh>
    <phoneticPr fontId="21"/>
  </si>
  <si>
    <t>補助対象経費（税抜）</t>
    <rPh sb="0" eb="6">
      <t>ホジョタイショウケイヒ</t>
    </rPh>
    <phoneticPr fontId="21"/>
  </si>
  <si>
    <t>設計費</t>
    <rPh sb="0" eb="3">
      <t>セッケイヒ</t>
    </rPh>
    <phoneticPr fontId="21"/>
  </si>
  <si>
    <t>小計(A)</t>
    <rPh sb="0" eb="2">
      <t>ショウケイ</t>
    </rPh>
    <phoneticPr fontId="21"/>
  </si>
  <si>
    <t>設備費</t>
    <rPh sb="0" eb="3">
      <t>セツビヒ</t>
    </rPh>
    <phoneticPr fontId="21"/>
  </si>
  <si>
    <t>小計(B)</t>
    <rPh sb="0" eb="2">
      <t>ショウケイ</t>
    </rPh>
    <phoneticPr fontId="21"/>
  </si>
  <si>
    <t>工事費</t>
    <rPh sb="0" eb="3">
      <t>コウジヒ</t>
    </rPh>
    <phoneticPr fontId="21"/>
  </si>
  <si>
    <t>小計(C)</t>
    <rPh sb="0" eb="2">
      <t>ショウケイ</t>
    </rPh>
    <phoneticPr fontId="21"/>
  </si>
  <si>
    <t>合計(D=A+B+C)</t>
    <rPh sb="0" eb="2">
      <t>ゴウケイ</t>
    </rPh>
    <phoneticPr fontId="21"/>
  </si>
  <si>
    <t>消費税及び地方消費税（E）</t>
    <rPh sb="0" eb="4">
      <t>ショウヒゼイオヨ</t>
    </rPh>
    <rPh sb="5" eb="10">
      <t>チホウショウヒゼイ</t>
    </rPh>
    <phoneticPr fontId="21"/>
  </si>
  <si>
    <t>補助対象経費（税込）（F=D+E）</t>
    <rPh sb="0" eb="6">
      <t>ホジョタイショウケイヒ</t>
    </rPh>
    <phoneticPr fontId="21"/>
  </si>
  <si>
    <t>原則、補助額の算定は税抜の補助対象経費で行います。</t>
    <rPh sb="0" eb="2">
      <t>ゲンソク</t>
    </rPh>
    <rPh sb="3" eb="6">
      <t>ホジョガク</t>
    </rPh>
    <rPh sb="7" eb="9">
      <t>サンテイ</t>
    </rPh>
    <rPh sb="10" eb="12">
      <t>ゼイヌ</t>
    </rPh>
    <rPh sb="13" eb="19">
      <t>ホジョタイショウケイヒ</t>
    </rPh>
    <rPh sb="20" eb="21">
      <t>オコナ</t>
    </rPh>
    <phoneticPr fontId="21"/>
  </si>
  <si>
    <t>※番号欄は「設備装置の一覧表」「補助対象設備の図面」「仕様書」「見積書」「経費内訳書」が突合できるよう適宜付番してください。</t>
    <rPh sb="1" eb="3">
      <t>バンゴウ</t>
    </rPh>
    <rPh sb="3" eb="4">
      <t>ラン</t>
    </rPh>
    <rPh sb="44" eb="46">
      <t>トツゴウ</t>
    </rPh>
    <rPh sb="51" eb="53">
      <t>テキギ</t>
    </rPh>
    <rPh sb="53" eb="55">
      <t>フバン</t>
    </rPh>
    <phoneticPr fontId="21"/>
  </si>
  <si>
    <t>※補助対象経費について案分等を行っている場合は、別途積算の根拠資料を添付してください。</t>
    <rPh sb="1" eb="7">
      <t>ホジョタイショウケイヒ</t>
    </rPh>
    <rPh sb="11" eb="13">
      <t>アンブン</t>
    </rPh>
    <rPh sb="13" eb="14">
      <t>トウ</t>
    </rPh>
    <rPh sb="15" eb="16">
      <t>オコナ</t>
    </rPh>
    <rPh sb="20" eb="22">
      <t>バアイ</t>
    </rPh>
    <rPh sb="24" eb="26">
      <t>ベット</t>
    </rPh>
    <rPh sb="26" eb="28">
      <t>セキサン</t>
    </rPh>
    <rPh sb="29" eb="33">
      <t>コンキョシリョウ</t>
    </rPh>
    <rPh sb="34" eb="36">
      <t>テンプ</t>
    </rPh>
    <phoneticPr fontId="21"/>
  </si>
  <si>
    <t>※他の補助金等を併用する場合、補助対象経費を税込とする場合、利益等排除を行う場合は、根拠資料を添付してください。</t>
    <rPh sb="1" eb="2">
      <t>ホカ</t>
    </rPh>
    <rPh sb="3" eb="7">
      <t>ホジョキントウ</t>
    </rPh>
    <rPh sb="8" eb="10">
      <t>ヘイヨウ</t>
    </rPh>
    <rPh sb="12" eb="14">
      <t>バアイ</t>
    </rPh>
    <rPh sb="15" eb="21">
      <t>ホジョタイショウケイヒ</t>
    </rPh>
    <rPh sb="22" eb="24">
      <t>ゼイコ</t>
    </rPh>
    <rPh sb="27" eb="29">
      <t>バアイ</t>
    </rPh>
    <rPh sb="30" eb="33">
      <t>リエキトウ</t>
    </rPh>
    <rPh sb="33" eb="35">
      <t>ハイジョ</t>
    </rPh>
    <rPh sb="36" eb="37">
      <t>オコナ</t>
    </rPh>
    <rPh sb="38" eb="40">
      <t>バアイ</t>
    </rPh>
    <rPh sb="42" eb="46">
      <t>コンキョシリョウ</t>
    </rPh>
    <rPh sb="47" eb="49">
      <t>テンプ</t>
    </rPh>
    <phoneticPr fontId="21"/>
  </si>
  <si>
    <t>※本様式によりがたい場合は、県までご相談ください。</t>
    <rPh sb="1" eb="4">
      <t>ホンヨウシキ</t>
    </rPh>
    <rPh sb="10" eb="12">
      <t>バアイ</t>
    </rPh>
    <rPh sb="14" eb="15">
      <t>ケン</t>
    </rPh>
    <rPh sb="18" eb="20">
      <t>ソウダン</t>
    </rPh>
    <phoneticPr fontId="21"/>
  </si>
  <si>
    <t>　経費内訳書【蓄電池】</t>
    <rPh sb="1" eb="6">
      <t>ケイヒウチワケショ</t>
    </rPh>
    <rPh sb="7" eb="10">
      <t>チクデンチ</t>
    </rPh>
    <phoneticPr fontId="21"/>
  </si>
  <si>
    <t>蓄電池はこちらを作成してください。交付申請書と実績報告書で様式は共通です。</t>
    <rPh sb="0" eb="3">
      <t>チクデンチ</t>
    </rPh>
    <rPh sb="8" eb="10">
      <t>サクセイ</t>
    </rPh>
    <phoneticPr fontId="21"/>
  </si>
  <si>
    <t>円　　・・・　　蓄電容量×9万円/kW</t>
    <rPh sb="0" eb="1">
      <t>エン</t>
    </rPh>
    <rPh sb="8" eb="12">
      <t>チクデンヨウリョウ</t>
    </rPh>
    <phoneticPr fontId="21"/>
  </si>
  <si>
    <t>自家消費型太陽光発電設備</t>
    <rPh sb="0" eb="5">
      <t>ジカショウヒガタ</t>
    </rPh>
    <rPh sb="5" eb="12">
      <t>タイヨウコウハツデンセツビ</t>
    </rPh>
    <phoneticPr fontId="21"/>
  </si>
  <si>
    <t>補助金交付申請書</t>
    <phoneticPr fontId="21"/>
  </si>
  <si>
    <t>申請書・添付書類</t>
    <rPh sb="0" eb="3">
      <t>シンセイショ</t>
    </rPh>
    <phoneticPr fontId="21"/>
  </si>
  <si>
    <t>様式1</t>
    <phoneticPr fontId="21"/>
  </si>
  <si>
    <t>事業計画書</t>
    <rPh sb="0" eb="5">
      <t>ジギョウケイカクショ</t>
    </rPh>
    <phoneticPr fontId="21"/>
  </si>
  <si>
    <t>工程表</t>
    <rPh sb="0" eb="3">
      <t>コウテイヒョウ</t>
    </rPh>
    <phoneticPr fontId="21"/>
  </si>
  <si>
    <t>別紙1</t>
    <rPh sb="0" eb="2">
      <t>ベッシ</t>
    </rPh>
    <phoneticPr fontId="21"/>
  </si>
  <si>
    <t>別紙2</t>
    <rPh sb="0" eb="2">
      <t>ベッシ</t>
    </rPh>
    <phoneticPr fontId="21"/>
  </si>
  <si>
    <t>消費電力
(W)</t>
    <rPh sb="0" eb="4">
      <t>ショウヒデンリョク</t>
    </rPh>
    <phoneticPr fontId="21"/>
  </si>
  <si>
    <t>中小企業資金融資制度に基づく融資及び茨城県環境保全資金融資制度に基づく利子補給の利用予定</t>
    <phoneticPr fontId="21"/>
  </si>
  <si>
    <t>業種分類（中分類）</t>
    <rPh sb="0" eb="2">
      <t>ギョウシュ</t>
    </rPh>
    <rPh sb="2" eb="4">
      <t>ブンルイ</t>
    </rPh>
    <rPh sb="5" eb="8">
      <t>チュウブンルイ</t>
    </rPh>
    <phoneticPr fontId="21"/>
  </si>
  <si>
    <t>農業</t>
    <phoneticPr fontId="21"/>
  </si>
  <si>
    <t>林業</t>
  </si>
  <si>
    <t>漁業</t>
    <phoneticPr fontId="21"/>
  </si>
  <si>
    <t>水産養殖業</t>
  </si>
  <si>
    <t>鉱業，採石業，砂利採取業</t>
  </si>
  <si>
    <t>総合工事業</t>
  </si>
  <si>
    <t>職別工事業</t>
    <phoneticPr fontId="21"/>
  </si>
  <si>
    <t>設備工事業</t>
  </si>
  <si>
    <t>食料品製造業</t>
  </si>
  <si>
    <t>飲料・たばこ・飼料製造業</t>
  </si>
  <si>
    <t>繊維工業</t>
  </si>
  <si>
    <t>木材・木製品製造業</t>
    <phoneticPr fontId="21"/>
  </si>
  <si>
    <t>家具・装備品製造業</t>
  </si>
  <si>
    <t>パルプ・紙・紙加工品製造業</t>
  </si>
  <si>
    <t>印刷・同関連業</t>
  </si>
  <si>
    <t>化学工業</t>
  </si>
  <si>
    <t>石油製品・石炭製品製造業</t>
  </si>
  <si>
    <t>プラスチック製品製造業</t>
    <phoneticPr fontId="21"/>
  </si>
  <si>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</si>
  <si>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</si>
  <si>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</si>
  <si>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</si>
  <si>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</si>
  <si>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</si>
  <si>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</si>
  <si>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</si>
  <si>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</si>
  <si>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</si>
  <si>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</si>
  <si>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</si>
  <si>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</si>
  <si>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</si>
  <si>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</si>
  <si>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</si>
  <si>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</si>
  <si>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</si>
  <si>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</si>
  <si>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</si>
  <si>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</si>
  <si>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</si>
  <si>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</si>
  <si>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</si>
  <si>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</si>
  <si>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</si>
  <si>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</si>
  <si>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</si>
  <si>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</si>
  <si>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</si>
  <si>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</si>
  <si>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各種商品卸売業</t>
    <phoneticPr fontId="21"/>
  </si>
  <si>
    <t>繊維・衣服等卸売業</t>
  </si>
  <si>
    <t>飲食料品卸売業</t>
  </si>
  <si>
    <t>建築材料，鉱物・金属材料等卸売業</t>
    <phoneticPr fontId="21"/>
  </si>
  <si>
    <t>機械器具卸売業</t>
  </si>
  <si>
    <t>その他の卸売業</t>
  </si>
  <si>
    <t>各種商品小売業</t>
  </si>
  <si>
    <t>織物・衣服・身の回り品小売業</t>
  </si>
  <si>
    <t>飲食料品小売業</t>
  </si>
  <si>
    <t>機械器具小売業</t>
  </si>
  <si>
    <t>その他の小売業</t>
  </si>
  <si>
    <t>無店舗小売業</t>
  </si>
  <si>
    <t>銀行業</t>
  </si>
  <si>
    <t>協同組織金融業</t>
  </si>
  <si>
    <t>貸金業，クレジットカード業等非預金信用機関</t>
  </si>
  <si>
    <t>金融商品取引業，商品先物取引業</t>
    <phoneticPr fontId="21"/>
  </si>
  <si>
    <t>補助的金融業等</t>
  </si>
  <si>
    <t>保険業</t>
    <phoneticPr fontId="21"/>
  </si>
  <si>
    <t>不動産取引業</t>
  </si>
  <si>
    <t>不動産賃貸業・管理業</t>
  </si>
  <si>
    <t>物品賃貸業</t>
  </si>
  <si>
    <t>学術・開発研究機関</t>
  </si>
  <si>
    <t>専門サービス業</t>
    <phoneticPr fontId="21"/>
  </si>
  <si>
    <t>広告業</t>
  </si>
  <si>
    <t>技術サービス業</t>
    <phoneticPr fontId="21"/>
  </si>
  <si>
    <t>宿泊業</t>
  </si>
  <si>
    <t>飲食店</t>
  </si>
  <si>
    <t>持ち帰り・配達飲食サービス業</t>
  </si>
  <si>
    <t>洗濯・理容・美容・浴場業</t>
  </si>
  <si>
    <t>その他の生活関連サービス業</t>
  </si>
  <si>
    <t>娯楽業</t>
  </si>
  <si>
    <t>学校教育</t>
  </si>
  <si>
    <t>その他の教育，学習支援業</t>
  </si>
  <si>
    <t>医療業</t>
  </si>
  <si>
    <t>保健衛生</t>
  </si>
  <si>
    <t>社会保険・社会福祉・介護事業</t>
  </si>
  <si>
    <t>郵便局</t>
  </si>
  <si>
    <t>協同組合（他に分類されないもの）</t>
  </si>
  <si>
    <t>廃棄物処理業</t>
  </si>
  <si>
    <t>自動車整備業</t>
  </si>
  <si>
    <t>機械等修理業</t>
    <phoneticPr fontId="21"/>
  </si>
  <si>
    <t>職業紹介・労働者派遣業</t>
  </si>
  <si>
    <t>その他の事業サービス業</t>
  </si>
  <si>
    <t>政治・経済・文化団体</t>
  </si>
  <si>
    <t>宗教</t>
  </si>
  <si>
    <t>その他のサービス業</t>
  </si>
  <si>
    <t>外国公務</t>
  </si>
  <si>
    <t>国家公務</t>
  </si>
  <si>
    <t>地方公務</t>
  </si>
  <si>
    <t>分類不能の産業</t>
    <rPh sb="0" eb="2">
      <t>ブンルイ</t>
    </rPh>
    <rPh sb="2" eb="4">
      <t>フノウ</t>
    </rPh>
    <rPh sb="5" eb="7">
      <t>サンギョウ</t>
    </rPh>
    <phoneticPr fontId="21"/>
  </si>
  <si>
    <t>業種分類（大分類）</t>
    <rPh sb="0" eb="2">
      <t>ギョウシュ</t>
    </rPh>
    <rPh sb="2" eb="4">
      <t>ブンルイ</t>
    </rPh>
    <rPh sb="5" eb="6">
      <t>ダイ</t>
    </rPh>
    <rPh sb="6" eb="8">
      <t>ブンルイ</t>
    </rPh>
    <phoneticPr fontId="21"/>
  </si>
  <si>
    <t>A</t>
    <phoneticPr fontId="21"/>
  </si>
  <si>
    <t>農業、林業</t>
    <rPh sb="0" eb="2">
      <t>ノウギョウ</t>
    </rPh>
    <rPh sb="3" eb="5">
      <t>リンギョウ</t>
    </rPh>
    <phoneticPr fontId="21"/>
  </si>
  <si>
    <t>B</t>
  </si>
  <si>
    <t>漁業</t>
  </si>
  <si>
    <t>C</t>
  </si>
  <si>
    <t>鉱業、採石業、砂利採取業</t>
  </si>
  <si>
    <t>D</t>
    <phoneticPr fontId="21"/>
  </si>
  <si>
    <t>建設業</t>
    <rPh sb="0" eb="3">
      <t>ケンセツギョウ</t>
    </rPh>
    <phoneticPr fontId="21"/>
  </si>
  <si>
    <t>E</t>
    <phoneticPr fontId="21"/>
  </si>
  <si>
    <t>製造業</t>
    <rPh sb="0" eb="3">
      <t>セイゾウギョウ</t>
    </rPh>
    <phoneticPr fontId="21"/>
  </si>
  <si>
    <t>F</t>
  </si>
  <si>
    <t>電気・ガス・熱供給・水道業</t>
  </si>
  <si>
    <t>G</t>
  </si>
  <si>
    <t>情報通信業</t>
  </si>
  <si>
    <t>H</t>
  </si>
  <si>
    <t>運輸業、郵便業</t>
  </si>
  <si>
    <t>I</t>
  </si>
  <si>
    <t>卸売業、小売業</t>
  </si>
  <si>
    <t>J</t>
  </si>
  <si>
    <t>金融業、保険業</t>
  </si>
  <si>
    <t>K</t>
  </si>
  <si>
    <t>不動産業、物品賃貸業</t>
  </si>
  <si>
    <t>L</t>
  </si>
  <si>
    <t>学術研究、専門・技術サービス業</t>
  </si>
  <si>
    <t>M</t>
  </si>
  <si>
    <t>宿泊業、飲食サービス業</t>
  </si>
  <si>
    <t>N</t>
  </si>
  <si>
    <t>生活関連サービス業、娯楽業</t>
  </si>
  <si>
    <t>O</t>
  </si>
  <si>
    <t>教育、学習支援業</t>
  </si>
  <si>
    <t>P</t>
  </si>
  <si>
    <t>医療、福祉</t>
  </si>
  <si>
    <t>Q</t>
  </si>
  <si>
    <t>複合サービス事業</t>
  </si>
  <si>
    <t>R</t>
  </si>
  <si>
    <t>サービス業（他に分類されないもの）</t>
    <phoneticPr fontId="21"/>
  </si>
  <si>
    <t>S</t>
  </si>
  <si>
    <t>公務（他に分類されるものを除く）</t>
  </si>
  <si>
    <t>T</t>
  </si>
  <si>
    <t>分類不能の産業</t>
  </si>
  <si>
    <t>日本産業分類</t>
    <rPh sb="0" eb="6">
      <t>ニホンサンギョウブンルイ</t>
    </rPh>
    <phoneticPr fontId="21"/>
  </si>
  <si>
    <t>添付５（太陽光・蓄電池）から自動入力されます</t>
    <rPh sb="0" eb="2">
      <t>テンプ</t>
    </rPh>
    <rPh sb="4" eb="7">
      <t>タイヨウコウ</t>
    </rPh>
    <rPh sb="8" eb="11">
      <t>チクデンチ</t>
    </rPh>
    <rPh sb="14" eb="16">
      <t>ジドウ</t>
    </rPh>
    <rPh sb="16" eb="18">
      <t>ニュウリョク</t>
    </rPh>
    <phoneticPr fontId="21"/>
  </si>
  <si>
    <t>所在地</t>
    <phoneticPr fontId="21"/>
  </si>
  <si>
    <t>要綱第４条の該当</t>
    <phoneticPr fontId="21"/>
  </si>
  <si>
    <t>予定額（</t>
    <rPh sb="0" eb="3">
      <t>ヨテイガク</t>
    </rPh>
    <phoneticPr fontId="21"/>
  </si>
  <si>
    <t>円）</t>
    <rPh sb="0" eb="1">
      <t>エン</t>
    </rPh>
    <phoneticPr fontId="21"/>
  </si>
  <si>
    <t>４　資金調達</t>
    <rPh sb="2" eb="6">
      <t>シキンチョウタツ</t>
    </rPh>
    <phoneticPr fontId="21"/>
  </si>
  <si>
    <t>別紙１</t>
    <rPh sb="0" eb="2">
      <t>ベッシ</t>
    </rPh>
    <phoneticPr fontId="21"/>
  </si>
  <si>
    <t>５　補助対象設備</t>
  </si>
  <si>
    <t>既設</t>
  </si>
  <si>
    <t>製造者名</t>
  </si>
  <si>
    <t>発電出力又は蓄電容量</t>
  </si>
  <si>
    <t>※　導入設備の概要について、既設の自家消費型太陽光発電設備又は蓄電池と一体的に使用する場合は、当該設備の概要も記入し、□にチェック（又は■に反転）を入れてください。</t>
  </si>
  <si>
    <t>６　補助対象経費</t>
  </si>
  <si>
    <t>上記以外からの調達</t>
  </si>
  <si>
    <t>８　自家消費の見込み</t>
  </si>
  <si>
    <t>自家消費型
太陽光発電設備</t>
    <rPh sb="6" eb="13">
      <t>タイヨウコウハツデンセツビ</t>
    </rPh>
    <phoneticPr fontId="21"/>
  </si>
  <si>
    <t>設計費（円）</t>
    <rPh sb="0" eb="3">
      <t>セッケイヒ</t>
    </rPh>
    <rPh sb="4" eb="5">
      <t>エン</t>
    </rPh>
    <phoneticPr fontId="21"/>
  </si>
  <si>
    <t>設備費（円）</t>
    <rPh sb="0" eb="3">
      <t>セツビヒ</t>
    </rPh>
    <rPh sb="4" eb="5">
      <t>エン</t>
    </rPh>
    <phoneticPr fontId="21"/>
  </si>
  <si>
    <t>工事費（円）</t>
    <rPh sb="0" eb="3">
      <t>コウジヒ</t>
    </rPh>
    <rPh sb="4" eb="5">
      <t>エン</t>
    </rPh>
    <phoneticPr fontId="21"/>
  </si>
  <si>
    <t>合計（円）</t>
    <rPh sb="0" eb="2">
      <t>ゴウケイ</t>
    </rPh>
    <rPh sb="3" eb="4">
      <t>エン</t>
    </rPh>
    <phoneticPr fontId="21"/>
  </si>
  <si>
    <t>あり</t>
    <phoneticPr fontId="21"/>
  </si>
  <si>
    <t>（</t>
    <phoneticPr fontId="21"/>
  </si>
  <si>
    <t>）</t>
    <phoneticPr fontId="21"/>
  </si>
  <si>
    <t>補助対象設備の
調達方法</t>
    <rPh sb="8" eb="12">
      <t>チョウタツホウホウ</t>
    </rPh>
    <phoneticPr fontId="21"/>
  </si>
  <si>
    <t>他の補助金等の
併用予定</t>
    <rPh sb="8" eb="12">
      <t>ヘイヨウヨテイ</t>
    </rPh>
    <phoneticPr fontId="21"/>
  </si>
  <si>
    <t>）kW×12万円</t>
    <phoneticPr fontId="21"/>
  </si>
  <si>
    <t>）kWh×９万円</t>
    <phoneticPr fontId="21"/>
  </si>
  <si>
    <t>蓄電容量（</t>
    <phoneticPr fontId="21"/>
  </si>
  <si>
    <t>発電出力（</t>
    <phoneticPr fontId="21"/>
  </si>
  <si>
    <t>（法人にあっては、その代表者の氏名）</t>
    <phoneticPr fontId="21"/>
  </si>
  <si>
    <t>設置に要する経費</t>
    <rPh sb="0" eb="2">
      <t>セッチ</t>
    </rPh>
    <rPh sb="3" eb="4">
      <t>ヨウ</t>
    </rPh>
    <rPh sb="6" eb="8">
      <t>ケイヒ</t>
    </rPh>
    <phoneticPr fontId="21"/>
  </si>
  <si>
    <t>設置工事着手予定日を記載してください。</t>
    <rPh sb="0" eb="2">
      <t>セッチ</t>
    </rPh>
    <rPh sb="2" eb="4">
      <t>コウジ</t>
    </rPh>
    <rPh sb="4" eb="6">
      <t>チャクシュ</t>
    </rPh>
    <rPh sb="6" eb="8">
      <t>ヨテイ</t>
    </rPh>
    <rPh sb="8" eb="9">
      <t>ビ</t>
    </rPh>
    <rPh sb="10" eb="12">
      <t>キサイ</t>
    </rPh>
    <phoneticPr fontId="21"/>
  </si>
  <si>
    <t>添付３から自動入力されます</t>
    <rPh sb="0" eb="2">
      <t>テンプ</t>
    </rPh>
    <rPh sb="5" eb="7">
      <t>ジドウ</t>
    </rPh>
    <rPh sb="7" eb="9">
      <t>ニュウリョク</t>
    </rPh>
    <phoneticPr fontId="21"/>
  </si>
  <si>
    <t>添付５から自動入力されます</t>
    <rPh sb="0" eb="2">
      <t>テンプ</t>
    </rPh>
    <rPh sb="5" eb="7">
      <t>ジドウ</t>
    </rPh>
    <rPh sb="7" eb="9">
      <t>ニュウリョク</t>
    </rPh>
    <phoneticPr fontId="21"/>
  </si>
  <si>
    <t>別紙２</t>
  </si>
  <si>
    <t>工　程　表</t>
  </si>
  <si>
    <t>項目</t>
  </si>
  <si>
    <t>年度</t>
  </si>
  <si>
    <t>5月</t>
  </si>
  <si>
    <t>6月</t>
  </si>
  <si>
    <t>7月</t>
  </si>
  <si>
    <t>8月</t>
  </si>
  <si>
    <t>9月</t>
  </si>
  <si>
    <t>10月</t>
  </si>
  <si>
    <t>11月</t>
  </si>
  <si>
    <t>12月</t>
  </si>
  <si>
    <t>1月</t>
  </si>
  <si>
    <t>2月</t>
  </si>
  <si>
    <t>3月</t>
  </si>
  <si>
    <t>太陽電池モジュールの公称最大出力の合計値とパワーコンディショナーの定格出力の合計値のいずれか低い方で、kW単位で小数点以下を切り捨てた値</t>
    <phoneticPr fontId="21"/>
  </si>
  <si>
    <t>蓄電容量は、蓄電池の定格容量とし、小数点第二位以下を切り捨てた値としてください。水色のセルは自動計算のため入力不要です</t>
    <rPh sb="0" eb="4">
      <t>チクデンヨウリョウ</t>
    </rPh>
    <rPh sb="17" eb="21">
      <t>ショウスウテンダイ</t>
    </rPh>
    <rPh sb="21" eb="23">
      <t>ニイ</t>
    </rPh>
    <rPh sb="23" eb="25">
      <t>イカ</t>
    </rPh>
    <rPh sb="26" eb="27">
      <t>キ</t>
    </rPh>
    <rPh sb="28" eb="29">
      <t>ス</t>
    </rPh>
    <rPh sb="31" eb="32">
      <t>アタイ</t>
    </rPh>
    <rPh sb="40" eb="42">
      <t>ミズイロ</t>
    </rPh>
    <rPh sb="46" eb="50">
      <t>ジドウケイサン</t>
    </rPh>
    <rPh sb="53" eb="57">
      <t>ニュウリョクフヨウ</t>
    </rPh>
    <phoneticPr fontId="21"/>
  </si>
  <si>
    <t>←</t>
    <phoneticPr fontId="21"/>
  </si>
  <si>
    <t>自身、親会社、子会社、関連会社又は関係会社からの調達</t>
    <phoneticPr fontId="21"/>
  </si>
  <si>
    <t>調達先（見積書の事業者）が「自身、親会社、子会社、関連会社又は関係会社からの調達」に該当しない場合は、こちらにチェック</t>
    <rPh sb="0" eb="3">
      <t>チョウタツサキ</t>
    </rPh>
    <rPh sb="4" eb="7">
      <t>ミツモリショ</t>
    </rPh>
    <rPh sb="8" eb="11">
      <t>ジギョウシャ</t>
    </rPh>
    <rPh sb="42" eb="44">
      <t>ガイトウ</t>
    </rPh>
    <rPh sb="47" eb="49">
      <t>バアイ</t>
    </rPh>
    <phoneticPr fontId="21"/>
  </si>
  <si>
    <t>該当する場合は利益等排除の積算根拠を提出</t>
    <rPh sb="0" eb="2">
      <t>ガイトウ</t>
    </rPh>
    <rPh sb="4" eb="6">
      <t>バアイ</t>
    </rPh>
    <rPh sb="7" eb="12">
      <t>リエキトウハイジョ</t>
    </rPh>
    <rPh sb="13" eb="17">
      <t>セキサンコンキョ</t>
    </rPh>
    <rPh sb="18" eb="20">
      <t>テイシュツ</t>
    </rPh>
    <phoneticPr fontId="21"/>
  </si>
  <si>
    <t>設置場所の事業所について、日本標準産業分類から選択</t>
    <rPh sb="0" eb="4">
      <t>セッチバショ</t>
    </rPh>
    <rPh sb="5" eb="8">
      <t>ジギョウショ</t>
    </rPh>
    <rPh sb="13" eb="15">
      <t>ニホン</t>
    </rPh>
    <rPh sb="15" eb="17">
      <t>ヒョウジュン</t>
    </rPh>
    <rPh sb="17" eb="19">
      <t>サンギョウ</t>
    </rPh>
    <rPh sb="19" eb="21">
      <t>ブンルイ</t>
    </rPh>
    <rPh sb="23" eb="25">
      <t>センタク</t>
    </rPh>
    <phoneticPr fontId="21"/>
  </si>
  <si>
    <t>設置場所の土地又は建物の所有者が申請者と異なる場合は同意書（添付７）が必要</t>
    <rPh sb="0" eb="4">
      <t>セッチバショ</t>
    </rPh>
    <rPh sb="5" eb="7">
      <t>トチ</t>
    </rPh>
    <rPh sb="7" eb="8">
      <t>マタ</t>
    </rPh>
    <rPh sb="9" eb="11">
      <t>タテモノ</t>
    </rPh>
    <rPh sb="12" eb="15">
      <t>ショユウシャ</t>
    </rPh>
    <rPh sb="16" eb="19">
      <t>シンセイシャ</t>
    </rPh>
    <rPh sb="20" eb="21">
      <t>コト</t>
    </rPh>
    <rPh sb="23" eb="25">
      <t>バアイ</t>
    </rPh>
    <rPh sb="26" eb="29">
      <t>ドウイショ</t>
    </rPh>
    <rPh sb="30" eb="32">
      <t>テンプ</t>
    </rPh>
    <rPh sb="35" eb="37">
      <t>ヒツヨウ</t>
    </rPh>
    <phoneticPr fontId="21"/>
  </si>
  <si>
    <t>問合せの際に使用しますので、申請者の担当者に連絡が取れる連絡先を記入してください</t>
    <phoneticPr fontId="21"/>
  </si>
  <si>
    <t>※行政書士等の有資格者以外の者（設備業者等）は不可</t>
    <phoneticPr fontId="21"/>
  </si>
  <si>
    <t>交付決定通知書の送付先としても使用しますので、住所や所属は省略せず記入ください</t>
    <phoneticPr fontId="21"/>
  </si>
  <si>
    <t>太陽電池モジュール</t>
    <rPh sb="0" eb="4">
      <t>タイヨウデンチ</t>
    </rPh>
    <phoneticPr fontId="21"/>
  </si>
  <si>
    <t>パワーコンディショナー</t>
    <phoneticPr fontId="21"/>
  </si>
  <si>
    <t>氏名</t>
  </si>
  <si>
    <t>FAX</t>
  </si>
  <si>
    <t>E-mail</t>
  </si>
  <si>
    <t>kWh</t>
    <phoneticPr fontId="21"/>
  </si>
  <si>
    <t>円</t>
    <rPh sb="0" eb="1">
      <t>エン</t>
    </rPh>
    <phoneticPr fontId="21"/>
  </si>
  <si>
    <t>併用予定がある場合はこちらにチェックし、括弧内に補助金制度の名称を記入</t>
    <rPh sb="0" eb="2">
      <t>ヘイヨウ</t>
    </rPh>
    <rPh sb="2" eb="4">
      <t>ヨテイ</t>
    </rPh>
    <rPh sb="7" eb="9">
      <t>バアイ</t>
    </rPh>
    <rPh sb="20" eb="22">
      <t>カッコ</t>
    </rPh>
    <rPh sb="22" eb="23">
      <t>ナイ</t>
    </rPh>
    <rPh sb="24" eb="27">
      <t>ホジョキン</t>
    </rPh>
    <rPh sb="27" eb="29">
      <t>セイド</t>
    </rPh>
    <rPh sb="30" eb="32">
      <t>メイショウ</t>
    </rPh>
    <rPh sb="33" eb="35">
      <t>キニュウ</t>
    </rPh>
    <phoneticPr fontId="21"/>
  </si>
  <si>
    <t>W</t>
    <phoneticPr fontId="21"/>
  </si>
  <si>
    <t>自家消費型
太陽光発電設備</t>
    <rPh sb="0" eb="2">
      <t>ジカ</t>
    </rPh>
    <rPh sb="2" eb="4">
      <t>ショウヒ</t>
    </rPh>
    <rPh sb="4" eb="5">
      <t>ガタ</t>
    </rPh>
    <rPh sb="6" eb="9">
      <t>タイヨウコウ</t>
    </rPh>
    <rPh sb="9" eb="11">
      <t>ハツデン</t>
    </rPh>
    <rPh sb="11" eb="13">
      <t>セツビ</t>
    </rPh>
    <phoneticPr fontId="21"/>
  </si>
  <si>
    <t>W</t>
    <phoneticPr fontId="21"/>
  </si>
  <si>
    <t>kW</t>
  </si>
  <si>
    <t>kW</t>
    <phoneticPr fontId="21"/>
  </si>
  <si>
    <t>-</t>
    <phoneticPr fontId="21"/>
  </si>
  <si>
    <t>発電出力</t>
    <rPh sb="0" eb="4">
      <t>ハツデンシュツリョク</t>
    </rPh>
    <phoneticPr fontId="21"/>
  </si>
  <si>
    <t>蓄電容量</t>
    <rPh sb="0" eb="4">
      <t>チクデンヨウリョウ</t>
    </rPh>
    <phoneticPr fontId="21"/>
  </si>
  <si>
    <t>kWh</t>
  </si>
  <si>
    <t>蓄電池</t>
    <phoneticPr fontId="21"/>
  </si>
  <si>
    <t>蓄電容量</t>
    <rPh sb="0" eb="4">
      <t>チクデンヨウリョウ</t>
    </rPh>
    <phoneticPr fontId="21"/>
  </si>
  <si>
    <t>kWh</t>
    <phoneticPr fontId="21"/>
  </si>
  <si>
    <t>合計</t>
    <rPh sb="0" eb="2">
      <t>ゴウケイ</t>
    </rPh>
    <phoneticPr fontId="21"/>
  </si>
  <si>
    <t>添付２から自動入力されます</t>
    <rPh sb="0" eb="2">
      <t>テンプ</t>
    </rPh>
    <rPh sb="5" eb="7">
      <t>ジドウ</t>
    </rPh>
    <rPh sb="7" eb="9">
      <t>ニュウリョク</t>
    </rPh>
    <phoneticPr fontId="21"/>
  </si>
  <si>
    <t>既設にチェックがある場合、当該設備の発電出力又は蓄電容量を減算します</t>
    <rPh sb="0" eb="2">
      <t>キセツ</t>
    </rPh>
    <rPh sb="10" eb="12">
      <t>バアイ</t>
    </rPh>
    <rPh sb="13" eb="15">
      <t>トウガイ</t>
    </rPh>
    <rPh sb="15" eb="17">
      <t>セツビ</t>
    </rPh>
    <rPh sb="18" eb="22">
      <t>ハツデンシュツリョク</t>
    </rPh>
    <rPh sb="22" eb="23">
      <t>マタ</t>
    </rPh>
    <rPh sb="24" eb="28">
      <t>チクデンヨウリョウ</t>
    </rPh>
    <rPh sb="29" eb="31">
      <t>ゲンサン</t>
    </rPh>
    <phoneticPr fontId="21"/>
  </si>
  <si>
    <t>７　補助額の算出</t>
    <phoneticPr fontId="21"/>
  </si>
  <si>
    <t>参考値：別紙1-2「７　補助額の算出」の補助額</t>
    <rPh sb="0" eb="2">
      <t>サンコウ</t>
    </rPh>
    <rPh sb="2" eb="3">
      <t>アタイ</t>
    </rPh>
    <rPh sb="4" eb="6">
      <t>ベッシ</t>
    </rPh>
    <rPh sb="20" eb="23">
      <t>ホジョガク</t>
    </rPh>
    <phoneticPr fontId="21"/>
  </si>
  <si>
    <t>太陽電池モジュールの公称最大出力の合計値とパワーコンディショナーの定格出力の合計値のいずれか低い方で、kW単位で小数点以下を切り捨てた値</t>
    <phoneticPr fontId="21"/>
  </si>
  <si>
    <t>←</t>
    <phoneticPr fontId="21"/>
  </si>
  <si>
    <t>合計値</t>
  </si>
  <si>
    <t>合計値</t>
    <rPh sb="0" eb="3">
      <t>ゴウケイチ</t>
    </rPh>
    <phoneticPr fontId="21"/>
  </si>
  <si>
    <t>事業所ではなく、設置場所の土地又は建物の所在地を記入（原則として登記事項証明書の住所）</t>
    <rPh sb="0" eb="3">
      <t>ジギョウショ</t>
    </rPh>
    <rPh sb="8" eb="12">
      <t>セッチバショ</t>
    </rPh>
    <rPh sb="13" eb="15">
      <t>トチ</t>
    </rPh>
    <rPh sb="15" eb="16">
      <t>マタ</t>
    </rPh>
    <rPh sb="17" eb="19">
      <t>タテモノ</t>
    </rPh>
    <rPh sb="20" eb="23">
      <t>ショザイチ</t>
    </rPh>
    <rPh sb="24" eb="26">
      <t>キニュウ</t>
    </rPh>
    <rPh sb="27" eb="29">
      <t>ゲンソク</t>
    </rPh>
    <rPh sb="32" eb="34">
      <t>トウキ</t>
    </rPh>
    <rPh sb="34" eb="36">
      <t>ジコウ</t>
    </rPh>
    <rPh sb="36" eb="39">
      <t>ショウメイショ</t>
    </rPh>
    <rPh sb="40" eb="42">
      <t>ジュウショ</t>
    </rPh>
    <phoneticPr fontId="21"/>
  </si>
  <si>
    <t>蓄電容量は、蓄電池の定格容量とし、小数点第二位以下を切り捨てた値</t>
    <phoneticPr fontId="21"/>
  </si>
  <si>
    <t>kW　　　　　　※小数点以下切り捨ての整数</t>
    <rPh sb="9" eb="14">
      <t>ショウスウテンイカ</t>
    </rPh>
    <rPh sb="14" eb="15">
      <t>キ</t>
    </rPh>
    <rPh sb="16" eb="17">
      <t>ス</t>
    </rPh>
    <rPh sb="19" eb="21">
      <t>セイスウ</t>
    </rPh>
    <phoneticPr fontId="21"/>
  </si>
  <si>
    <t>kWh　　　　　 ※小数点第２位以下切り捨て（蓄電容量の上限の範囲内）</t>
    <rPh sb="13" eb="14">
      <t>ダイ</t>
    </rPh>
    <rPh sb="15" eb="16">
      <t>クライ</t>
    </rPh>
    <rPh sb="23" eb="27">
      <t>チクデンヨウリョウ</t>
    </rPh>
    <rPh sb="28" eb="30">
      <t>ジョウゲン</t>
    </rPh>
    <rPh sb="31" eb="34">
      <t>ハンイナイ</t>
    </rPh>
    <phoneticPr fontId="21"/>
  </si>
  <si>
    <t>申請者の氏名又は名称を入力すると自動入力されます。相違する場合は適宜修正願います。</t>
    <rPh sb="0" eb="3">
      <t>シンセイシャ</t>
    </rPh>
    <rPh sb="4" eb="7">
      <t>シメイマタ</t>
    </rPh>
    <rPh sb="8" eb="10">
      <t>メイショウ</t>
    </rPh>
    <rPh sb="11" eb="13">
      <t>ニュウリョク</t>
    </rPh>
    <rPh sb="16" eb="20">
      <t>ジドウニュウリョク</t>
    </rPh>
    <rPh sb="25" eb="27">
      <t>ソウイ</t>
    </rPh>
    <rPh sb="29" eb="31">
      <t>バアイ</t>
    </rPh>
    <rPh sb="32" eb="34">
      <t>テキギ</t>
    </rPh>
    <rPh sb="34" eb="37">
      <t>シュウセイネガ</t>
    </rPh>
    <phoneticPr fontId="21"/>
  </si>
  <si>
    <t>該当する場合のみ額を記入</t>
    <rPh sb="0" eb="2">
      <t>ガイトウ</t>
    </rPh>
    <rPh sb="4" eb="6">
      <t>バアイ</t>
    </rPh>
    <rPh sb="8" eb="9">
      <t>ガク</t>
    </rPh>
    <rPh sb="10" eb="12">
      <t>キニュウ</t>
    </rPh>
    <phoneticPr fontId="21"/>
  </si>
  <si>
    <t>チェック欄は、添付した書類は「✔」、該当がない書類は「―」を選択してください</t>
    <rPh sb="4" eb="5">
      <t>ラン</t>
    </rPh>
    <rPh sb="7" eb="9">
      <t>テンプ</t>
    </rPh>
    <rPh sb="11" eb="13">
      <t>ショルイ</t>
    </rPh>
    <rPh sb="18" eb="20">
      <t>ガイトウ</t>
    </rPh>
    <rPh sb="23" eb="25">
      <t>ショルイ</t>
    </rPh>
    <rPh sb="30" eb="32">
      <t>センタク</t>
    </rPh>
    <phoneticPr fontId="21"/>
  </si>
  <si>
    <t>仕様は、太陽電池モジュールやパワーコンディショナーは定格出力、蓄電池は蓄電容量を記入してください</t>
    <rPh sb="0" eb="2">
      <t>シヨウ</t>
    </rPh>
    <rPh sb="4" eb="8">
      <t>タイヨウデンチ</t>
    </rPh>
    <rPh sb="26" eb="28">
      <t>テイカク</t>
    </rPh>
    <rPh sb="28" eb="30">
      <t>シュツリョク</t>
    </rPh>
    <rPh sb="31" eb="34">
      <t>チクデンチ</t>
    </rPh>
    <rPh sb="35" eb="39">
      <t>チクデンヨウリョウ</t>
    </rPh>
    <rPh sb="40" eb="42">
      <t>キニュウ</t>
    </rPh>
    <phoneticPr fontId="21"/>
  </si>
  <si>
    <t>kWh　　　※蓄電容量の上限</t>
    <phoneticPr fontId="21"/>
  </si>
  <si>
    <t>kWh</t>
    <phoneticPr fontId="21"/>
  </si>
  <si>
    <t>←</t>
    <phoneticPr fontId="21"/>
  </si>
  <si>
    <t>役職と氏名を分けて記載願います。</t>
    <rPh sb="0" eb="2">
      <t>ヤクショク</t>
    </rPh>
    <rPh sb="3" eb="5">
      <t>シメイ</t>
    </rPh>
    <rPh sb="6" eb="7">
      <t>ワ</t>
    </rPh>
    <rPh sb="9" eb="12">
      <t>キサイネガ</t>
    </rPh>
    <phoneticPr fontId="21"/>
  </si>
  <si>
    <t>〒</t>
    <phoneticPr fontId="21"/>
  </si>
  <si>
    <t>【補助対象設備に蓄電池を含む場合】に添付</t>
    <rPh sb="1" eb="7">
      <t>ホジョタイショウセツビ</t>
    </rPh>
    <rPh sb="8" eb="11">
      <t>チクデンチ</t>
    </rPh>
    <rPh sb="12" eb="13">
      <t>フク</t>
    </rPh>
    <rPh sb="14" eb="16">
      <t>バアイ</t>
    </rPh>
    <phoneticPr fontId="21"/>
  </si>
  <si>
    <t>画像ﾃﾞｰﾀ</t>
    <phoneticPr fontId="21"/>
  </si>
  <si>
    <t>資金調達
(千円)</t>
  </si>
  <si>
    <t>受付番号
（内部用）</t>
  </si>
  <si>
    <t>管理番号</t>
  </si>
  <si>
    <t>受付日</t>
  </si>
  <si>
    <t>受信時刻
（最終）</t>
  </si>
  <si>
    <t>受付方法</t>
  </si>
  <si>
    <t>申請者</t>
  </si>
  <si>
    <t>住所</t>
  </si>
  <si>
    <t>代表者職</t>
  </si>
  <si>
    <t>交付申請額（円)</t>
  </si>
  <si>
    <t>区分</t>
  </si>
  <si>
    <t>導入設備の仕様
発電出力（kW)</t>
  </si>
  <si>
    <t>導入設備の仕様
蓄電容量(kWh）</t>
  </si>
  <si>
    <t>業種分類（大分類）</t>
  </si>
  <si>
    <t>業種分類（中分類）</t>
  </si>
  <si>
    <t>共同申請者
住所</t>
    <phoneticPr fontId="21"/>
  </si>
  <si>
    <t>共同申請者氏名</t>
  </si>
  <si>
    <t>共同申請者
代表職</t>
    <rPh sb="0" eb="2">
      <t>キョウドウ</t>
    </rPh>
    <rPh sb="2" eb="5">
      <t>シンセイシャ</t>
    </rPh>
    <rPh sb="6" eb="8">
      <t>ダイヒョウ</t>
    </rPh>
    <rPh sb="8" eb="9">
      <t>ショク</t>
    </rPh>
    <phoneticPr fontId="21"/>
  </si>
  <si>
    <t>共同申請者法人代表者氏名</t>
  </si>
  <si>
    <t>パネルの設置場所事業所名</t>
  </si>
  <si>
    <t>パネルの設置場所住所</t>
  </si>
  <si>
    <t>電話</t>
  </si>
  <si>
    <t>事務担当者
所属</t>
  </si>
  <si>
    <t>事務担当者
氏名</t>
  </si>
  <si>
    <t>郵便番号</t>
  </si>
  <si>
    <t>事務担当者住所</t>
  </si>
  <si>
    <t>補助対象事業完了予定年月日</t>
    <phoneticPr fontId="21"/>
  </si>
  <si>
    <t>-</t>
  </si>
  <si>
    <t>令和５年度いばらきエネルギーシフト促進事業補助金交付申請書</t>
    <phoneticPr fontId="21"/>
  </si>
  <si>
    <t>　令和５年度いばらきエネルギーシフト促進事業補助金の交付を受けたいので、令和５年度いばらきエネルギーシフト促進事業補助金交付要綱第８条（以下「要綱」という。）の規定により、関係書類を添えて、次のとおり補助金の交付を申請します。</t>
    <phoneticPr fontId="21"/>
  </si>
  <si>
    <t>※　太陽電池モジュール、パワーコンディショナー、蓄電池、接続箱、変圧器、計測装置、表示装置、その他、補助対象設備の図面や見積書に記載された主要な構造物や電気設備等を記載してください。配線・ケーブル等は記載不要です。</t>
    <rPh sb="2" eb="6">
      <t>タイヨウデンチ</t>
    </rPh>
    <rPh sb="24" eb="27">
      <t>チクデンチ</t>
    </rPh>
    <rPh sb="28" eb="31">
      <t>セツゾクバコ</t>
    </rPh>
    <rPh sb="32" eb="35">
      <t>ヘンアツキ</t>
    </rPh>
    <rPh sb="41" eb="45">
      <t>ヒョウジソウチ</t>
    </rPh>
    <rPh sb="48" eb="49">
      <t>タ</t>
    </rPh>
    <rPh sb="50" eb="56">
      <t>ホジョタイショウセツビ</t>
    </rPh>
    <rPh sb="57" eb="59">
      <t>ズメン</t>
    </rPh>
    <rPh sb="60" eb="63">
      <t>ミツモリショ</t>
    </rPh>
    <rPh sb="64" eb="66">
      <t>キサイ</t>
    </rPh>
    <rPh sb="69" eb="71">
      <t>シュヨウ</t>
    </rPh>
    <rPh sb="72" eb="75">
      <t>コウゾウブツ</t>
    </rPh>
    <rPh sb="76" eb="80">
      <t>デンキセツビ</t>
    </rPh>
    <rPh sb="80" eb="81">
      <t>トウ</t>
    </rPh>
    <rPh sb="82" eb="84">
      <t>キサイ</t>
    </rPh>
    <rPh sb="91" eb="93">
      <t>ハイセン</t>
    </rPh>
    <rPh sb="98" eb="99">
      <t>トウ</t>
    </rPh>
    <rPh sb="100" eb="102">
      <t>キサイ</t>
    </rPh>
    <rPh sb="102" eb="104">
      <t>フヨウ</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</si>
</sst>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76" formatCode="#,##0_ "/>
    <numFmt numFmtId="177" formatCode="0_ "/>
    <numFmt numFmtId="178" formatCode="0.00_ "/>
    <numFmt numFmtId="179" formatCode="0.0_);[Red]\(0.0\)"/>
    <numFmt numFmtId="180" formatCode="0.0_ "/>
    <numFmt numFmtId="181" formatCode="0_);[Red]\(0\)"/>
    <numFmt numFmtId="182" formatCode="#,##0_);[Red]\(#,##0\)"/>
    <numFmt numFmtId="183" formatCode="#,##0.0_ "/>
    <numFmt numFmtId="184" formatCode="0.0%"/>
    <numFmt numFmtId="185" formatCode="[&lt;=999]000;[&lt;=9999]000\-00;000\-0000"/>
    <numFmt numFmtId="186" formatCode="#,##0.0_);[Red]\(#,##0.0\)"/>
    <numFmt numFmtId="187" formatCode="#,##0.0;[Red]\-#,##0.0"/>
    <numFmt numFmtId="188" formatCode="#,##0.0_ ;[Red]\-#,##0.0\ "/>
    <numFmt numFmtId="189" formatCode="#,##0;[Red]\-#,##0;\-"/>
    <numFmt numFmtId="190" formatCode="#,##0.0;[Red]\-#,##0;\-"/>
    <numFmt numFmtId="191" formatCode="#,##0_ ;[Red]\-#,##0\ "/>
    <numFmt numFmtId="192" formatCode="yyyy/m/d;@"/>
    <numFmt numFmtId="193" formatCode="#,##0.00;[Red]\-#,##0;\-"/>
    <numFmt numFmtId="194" formatCode="#,##0.00_ "/>
  </numFmts>
  <fonts count="40"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563C1"/>
      <name val="游ゴシック"/>
      <family val="2"/>
      <charset val="128"/>
      <scheme val="minor"/>
    </font>
    <font>
      <u/>
      <sz val="11"/>
      <color rgb="FF954F72"/>
      <name val="游ゴシック"/>
      <family val="2"/>
      <charset val="128"/>
      <scheme val="minor"/>
    </font>
    <font>
      <sz val="10.5"/>
      <color theme="1"/>
      <name val="ＭＳ 明朝"/>
      <family val="1"/>
      <charset val="128"/>
    </font>
    <font>
      <sz val="6"/>
      <name val="游ゴシック"/>
      <family val="2"/>
      <charset val="128"/>
      <scheme val="minor"/>
    </font>
    <font>
      <sz val="11"/>
      <color theme="1"/>
      <name val="ＭＳ 明朝"/>
      <family val="1"/>
      <charset val="128"/>
    </font>
    <font>
      <sz val="11"/>
      <color theme="1"/>
      <name val="ＭＳ Ｐゴシック"/>
      <family val="3"/>
      <charset val="128"/>
    </font>
    <font>
      <sz val="11"/>
      <color theme="1"/>
      <name val="ＭＳ Ｐ明朝"/>
      <family val="1"/>
      <charset val="128"/>
    </font>
    <font>
      <sz val="12"/>
      <color theme="1"/>
      <name val="ＭＳ 明朝"/>
      <family val="1"/>
      <charset val="128"/>
    </font>
    <font>
      <sz val="8"/>
      <color theme="1"/>
      <name val="ＭＳ 明朝"/>
      <family val="1"/>
      <charset val="128"/>
    </font>
    <font>
      <sz val="9"/>
      <color theme="1"/>
      <name val="ＭＳ 明朝"/>
      <family val="1"/>
      <charset val="128"/>
    </font>
    <font>
      <sz val="14"/>
      <color theme="1"/>
      <name val="ＭＳ 明朝"/>
      <family val="1"/>
      <charset val="128"/>
    </font>
    <font>
      <sz val="10"/>
      <color theme="1"/>
      <name val="ＭＳ 明朝"/>
      <family val="1"/>
      <charset val="128"/>
    </font>
    <font>
      <sz val="16"/>
      <color theme="1"/>
      <name val="ＭＳ Ｐゴシック"/>
      <family val="3"/>
      <charset val="128"/>
    </font>
    <font>
      <sz val="9"/>
      <color theme="1"/>
      <name val="ＭＳ Ｐゴシック"/>
      <family val="3"/>
      <charset val="128"/>
    </font>
    <font>
      <sz val="14"/>
      <color theme="1"/>
      <name val="ＭＳ ゴシック"/>
      <family val="3"/>
      <charset val="128"/>
    </font>
    <font>
      <u/>
      <sz val="11"/>
      <color theme="1"/>
      <name val="ＭＳ Ｐゴシック"/>
      <family val="3"/>
      <charset val="128"/>
    </font>
    <font>
      <sz val="10"/>
      <color theme="1"/>
      <name val="ＭＳ Ｐ明朝"/>
      <family val="1"/>
      <charset val="128"/>
    </font>
    <font>
      <sz val="10"/>
      <color theme="1"/>
      <name val="ＭＳ Ｐゴシック"/>
      <family val="3"/>
      <charset val="128"/>
    </font>
    <font>
      <sz val="12"/>
      <color theme="1"/>
      <name val="ＭＳ Ｐゴシック"/>
      <family val="3"/>
      <charset val="128"/>
    </font>
    <font>
      <u/>
      <sz val="12"/>
      <color theme="1"/>
      <name val="ＭＳ Ｐゴシック"/>
      <family val="3"/>
      <charset val="128"/>
    </font>
    <font>
      <sz val="10.5"/>
      <name val="ＭＳ 明朝"/>
      <family val="1"/>
      <charset val="128"/>
    </font>
    <font>
      <b/>
      <sz val="11"/>
      <color theme="1"/>
      <name val="ＭＳ Ｐゴシック"/>
      <family val="3"/>
      <charset val="128"/>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1" tint="0.34998626667073579"/>
        <bgColor indexed="64"/>
      </patternFill>
    </fill>
    <fill>
      <patternFill patternType="solid">
        <fgColor theme="8" tint="0.79998168889431442"/>
        <bgColor indexed="64"/>
      </patternFill>
    </fill>
    <fill>
      <patternFill patternType="solid">
        <fgColor theme="0"/>
        <bgColor indexed="64"/>
      </patternFill>
    </fill>
  </fills>
  <borders count="7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theme="4" tint="0.39997558519241921"/>
      </right>
      <top style="thin">
        <color theme="4" tint="0.39997558519241921"/>
      </top>
      <bottom style="thin">
        <color theme="4" tint="0.39997558519241921"/>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20" applyBorder="0">
      <alignment horizontal="center" vertical="center"/>
    </xf>
    <xf numFmtId="38" fontId="1" fillId="0" borderId="0" applyFont="0" applyFill="0" applyBorder="0" applyAlignment="0" applyProtection="0">
      <alignment vertical="center"/>
    </xf>
  </cellStyleXfs>
  <cellXfs count="432">
    <xf numFmtId="0" fontId="0" fillId="0" borderId="0" xfId="0">
      <alignment vertical="center"/>
    </xf>
    <xf numFmtId="0" fontId="20" fillId="0" borderId="0" xfId="0" applyFont="1" applyAlignment="1">
      <alignment horizontal="left" vertical="center"/>
    </xf>
    <xf numFmtId="0" fontId="0" fillId="0" borderId="0" xfId="0" applyAlignment="1">
      <alignment horizontal="right" vertical="center"/>
    </xf>
    <xf numFmtId="0" fontId="20" fillId="0" borderId="0" xfId="0" applyFont="1" applyAlignment="1">
      <alignment horizontal="justify" vertical="center"/>
    </xf>
    <xf numFmtId="0" fontId="22" fillId="0" borderId="0" xfId="0" applyFont="1">
      <alignment vertical="center"/>
    </xf>
    <xf numFmtId="0" fontId="20" fillId="0" borderId="0" xfId="0" applyFont="1">
      <alignment vertical="center"/>
    </xf>
    <xf numFmtId="0" fontId="20" fillId="0" borderId="23" xfId="0" applyFont="1" applyBorder="1" applyAlignment="1">
      <alignment horizontal="center" vertical="center"/>
    </xf>
    <xf numFmtId="0" fontId="20" fillId="0" borderId="23" xfId="0" applyFont="1" applyBorder="1">
      <alignment vertical="center"/>
    </xf>
    <xf numFmtId="0" fontId="20" fillId="0" borderId="25" xfId="0" applyFont="1" applyBorder="1">
      <alignment vertical="center"/>
    </xf>
    <xf numFmtId="0" fontId="20" fillId="0" borderId="19" xfId="0" applyFont="1" applyBorder="1">
      <alignment vertical="center"/>
    </xf>
    <xf numFmtId="0" fontId="22" fillId="0" borderId="28" xfId="0" applyFont="1" applyBorder="1">
      <alignment vertical="center"/>
    </xf>
    <xf numFmtId="0" fontId="30" fillId="33" borderId="30" xfId="0" applyFont="1" applyFill="1" applyBorder="1" applyAlignment="1">
      <alignment horizontal="left" vertical="center"/>
    </xf>
    <xf numFmtId="0" fontId="30" fillId="33" borderId="32" xfId="0" applyFont="1" applyFill="1" applyBorder="1" applyAlignment="1">
      <alignment horizontal="left" vertical="center"/>
    </xf>
    <xf numFmtId="0" fontId="30" fillId="33" borderId="11" xfId="0" applyFont="1" applyFill="1" applyBorder="1" applyAlignment="1">
      <alignment horizontal="left" vertical="center"/>
    </xf>
    <xf numFmtId="0" fontId="23" fillId="0" borderId="0" xfId="0" applyFont="1">
      <alignment vertical="center"/>
    </xf>
    <xf numFmtId="0" fontId="23" fillId="0" borderId="0" xfId="0" applyFont="1" applyAlignment="1">
      <alignment horizontal="center" vertical="center"/>
    </xf>
    <xf numFmtId="0" fontId="23" fillId="0" borderId="0" xfId="0" applyFont="1" applyAlignment="1">
      <alignment vertical="center" wrapText="1"/>
    </xf>
    <xf numFmtId="0" fontId="31" fillId="0" borderId="0" xfId="0" applyFont="1" applyAlignment="1">
      <alignment vertical="top" wrapText="1"/>
    </xf>
    <xf numFmtId="0" fontId="23" fillId="0" borderId="18" xfId="0" applyFont="1" applyBorder="1">
      <alignment vertical="center"/>
    </xf>
    <xf numFmtId="0" fontId="23" fillId="0" borderId="18" xfId="0" applyFont="1" applyBorder="1" applyAlignment="1">
      <alignment vertical="center" wrapText="1"/>
    </xf>
    <xf numFmtId="0" fontId="23" fillId="0" borderId="18" xfId="0" quotePrefix="1" applyFont="1" applyBorder="1" applyAlignment="1">
      <alignment horizontal="right" vertical="center"/>
    </xf>
    <xf numFmtId="0" fontId="23" fillId="0" borderId="18" xfId="0" applyFont="1" applyBorder="1" applyAlignment="1">
      <alignment horizontal="center" vertical="center"/>
    </xf>
    <xf numFmtId="0" fontId="23" fillId="34" borderId="18" xfId="0" applyFont="1" applyFill="1" applyBorder="1" applyAlignment="1" applyProtection="1">
      <alignment horizontal="center" vertical="center"/>
      <protection locked="0"/>
    </xf>
    <xf numFmtId="0" fontId="23" fillId="0" borderId="18" xfId="0" applyFont="1" applyBorder="1" applyAlignment="1">
      <alignment horizontal="center" vertical="center" wrapText="1"/>
    </xf>
    <xf numFmtId="0" fontId="23" fillId="0" borderId="0" xfId="0" applyFont="1" applyAlignment="1">
      <alignment vertical="top"/>
    </xf>
    <xf numFmtId="0" fontId="30" fillId="0" borderId="0" xfId="0" applyFont="1">
      <alignment vertical="center"/>
    </xf>
    <xf numFmtId="0" fontId="24" fillId="0" borderId="0" xfId="0" applyFont="1" applyAlignment="1">
      <alignment horizontal="center" vertical="center"/>
    </xf>
    <xf numFmtId="0" fontId="24" fillId="0" borderId="0" xfId="0" applyFont="1">
      <alignment vertical="center"/>
    </xf>
    <xf numFmtId="0" fontId="32" fillId="0" borderId="0" xfId="0" applyFont="1">
      <alignment vertical="center"/>
    </xf>
    <xf numFmtId="0" fontId="23" fillId="0" borderId="0" xfId="0" applyFont="1" applyAlignment="1">
      <alignment horizontal="left" vertical="center"/>
    </xf>
    <xf numFmtId="0" fontId="33" fillId="0" borderId="0" xfId="0" applyFont="1">
      <alignment vertical="center"/>
    </xf>
    <xf numFmtId="176" fontId="23" fillId="34" borderId="10" xfId="0" applyNumberFormat="1" applyFont="1" applyFill="1" applyBorder="1" applyAlignment="1" applyProtection="1">
      <alignment horizontal="center" vertical="center"/>
      <protection locked="0"/>
    </xf>
    <xf numFmtId="176" fontId="31" fillId="0" borderId="0" xfId="0" applyNumberFormat="1" applyFont="1">
      <alignment vertical="center"/>
    </xf>
    <xf numFmtId="0" fontId="31" fillId="0" borderId="0" xfId="0" applyFont="1">
      <alignment vertical="center"/>
    </xf>
    <xf numFmtId="0" fontId="23" fillId="36" borderId="0" xfId="0" applyFont="1" applyFill="1">
      <alignment vertical="center"/>
    </xf>
    <xf numFmtId="0" fontId="23" fillId="0" borderId="0" xfId="0" applyFont="1" applyAlignment="1">
      <alignment horizontal="right" vertical="center"/>
    </xf>
    <xf numFmtId="183" fontId="23" fillId="0" borderId="0" xfId="0" applyNumberFormat="1" applyFont="1">
      <alignment vertical="center"/>
    </xf>
    <xf numFmtId="178" fontId="23" fillId="0" borderId="0" xfId="0" applyNumberFormat="1" applyFont="1">
      <alignment vertical="center"/>
    </xf>
    <xf numFmtId="0" fontId="34" fillId="0" borderId="18" xfId="0" applyFont="1" applyBorder="1">
      <alignment vertical="center"/>
    </xf>
    <xf numFmtId="0" fontId="35" fillId="0" borderId="18" xfId="0" applyFont="1" applyBorder="1" applyAlignment="1">
      <alignment vertical="center" shrinkToFit="1"/>
    </xf>
    <xf numFmtId="0" fontId="31" fillId="0" borderId="0" xfId="0" applyFont="1" applyAlignment="1">
      <alignment horizontal="right" vertical="center"/>
    </xf>
    <xf numFmtId="184" fontId="35" fillId="0" borderId="18" xfId="0" applyNumberFormat="1" applyFont="1" applyBorder="1" applyAlignment="1">
      <alignment horizontal="justify" vertical="center" wrapText="1"/>
    </xf>
    <xf numFmtId="179" fontId="31" fillId="0" borderId="0" xfId="0" applyNumberFormat="1" applyFont="1" applyAlignment="1">
      <alignment horizontal="right" vertical="center"/>
    </xf>
    <xf numFmtId="0" fontId="23" fillId="0" borderId="0" xfId="0" applyFont="1" applyAlignment="1">
      <alignment vertical="center" shrinkToFit="1"/>
    </xf>
    <xf numFmtId="181" fontId="31" fillId="0" borderId="0" xfId="0" applyNumberFormat="1" applyFont="1" applyAlignment="1">
      <alignment horizontal="right" vertical="center"/>
    </xf>
    <xf numFmtId="0" fontId="23" fillId="0" borderId="10" xfId="0" applyFont="1" applyBorder="1">
      <alignment vertical="center"/>
    </xf>
    <xf numFmtId="0" fontId="23" fillId="0" borderId="10" xfId="0" applyFont="1" applyBorder="1" applyAlignment="1">
      <alignment vertical="center" wrapText="1"/>
    </xf>
    <xf numFmtId="0" fontId="23" fillId="34" borderId="10" xfId="0" applyFont="1" applyFill="1" applyBorder="1" applyAlignment="1" applyProtection="1">
      <alignment horizontal="left" vertical="center" shrinkToFit="1"/>
      <protection locked="0"/>
    </xf>
    <xf numFmtId="176" fontId="23" fillId="34" borderId="10" xfId="0" applyNumberFormat="1" applyFont="1" applyFill="1" applyBorder="1" applyAlignment="1" applyProtection="1">
      <alignment horizontal="right" vertical="center" shrinkToFit="1"/>
      <protection locked="0"/>
    </xf>
    <xf numFmtId="183" fontId="23" fillId="35" borderId="10" xfId="0" applyNumberFormat="1" applyFont="1" applyFill="1" applyBorder="1">
      <alignment vertical="center"/>
    </xf>
    <xf numFmtId="0" fontId="23" fillId="37" borderId="10" xfId="0" applyFont="1" applyFill="1" applyBorder="1">
      <alignment vertical="center"/>
    </xf>
    <xf numFmtId="0" fontId="36" fillId="0" borderId="0" xfId="0" applyFont="1">
      <alignment vertical="center"/>
    </xf>
    <xf numFmtId="0" fontId="36" fillId="0" borderId="0" xfId="0" applyFont="1" applyAlignment="1">
      <alignment vertical="center" wrapText="1"/>
    </xf>
    <xf numFmtId="0" fontId="36" fillId="0" borderId="0" xfId="0" applyFont="1" applyAlignment="1">
      <alignment vertical="top" wrapText="1"/>
    </xf>
    <xf numFmtId="0" fontId="37" fillId="0" borderId="0" xfId="0" applyFont="1" applyAlignment="1">
      <alignment horizontal="left" vertical="center"/>
    </xf>
    <xf numFmtId="0" fontId="37" fillId="0" borderId="0" xfId="0" applyFont="1" applyAlignment="1">
      <alignment horizontal="center" vertical="center"/>
    </xf>
    <xf numFmtId="176" fontId="36" fillId="35" borderId="10" xfId="0" applyNumberFormat="1" applyFont="1" applyFill="1" applyBorder="1">
      <alignment vertical="center"/>
    </xf>
    <xf numFmtId="0" fontId="36" fillId="0" borderId="0" xfId="0" applyFont="1" applyAlignment="1">
      <alignment horizontal="right" vertical="center"/>
    </xf>
    <xf numFmtId="176" fontId="36" fillId="35" borderId="10" xfId="0" applyNumberFormat="1" applyFont="1" applyFill="1" applyBorder="1" applyAlignment="1">
      <alignment horizontal="right" vertical="center"/>
    </xf>
    <xf numFmtId="176" fontId="36" fillId="35" borderId="12" xfId="0" applyNumberFormat="1" applyFont="1" applyFill="1" applyBorder="1" applyAlignment="1">
      <alignment horizontal="right" vertical="center"/>
    </xf>
    <xf numFmtId="176" fontId="36" fillId="0" borderId="0" xfId="0" applyNumberFormat="1" applyFont="1">
      <alignment vertical="center"/>
    </xf>
    <xf numFmtId="0" fontId="36" fillId="0" borderId="0" xfId="0" applyFont="1" applyAlignment="1">
      <alignment horizontal="right" vertical="top" wrapText="1"/>
    </xf>
    <xf numFmtId="0" fontId="23" fillId="0" borderId="40" xfId="0" applyFont="1" applyBorder="1">
      <alignment vertical="center"/>
    </xf>
    <xf numFmtId="0" fontId="23" fillId="0" borderId="41" xfId="0" applyFont="1" applyBorder="1">
      <alignment vertical="center"/>
    </xf>
    <xf numFmtId="0" fontId="23" fillId="0" borderId="22" xfId="0" applyFont="1" applyBorder="1">
      <alignment vertical="center"/>
    </xf>
    <xf numFmtId="0" fontId="23" fillId="0" borderId="43" xfId="0" applyFont="1" applyBorder="1" applyAlignment="1">
      <alignment horizontal="center" vertical="center"/>
    </xf>
    <xf numFmtId="0" fontId="23" fillId="37" borderId="44" xfId="0" applyFont="1" applyFill="1" applyBorder="1" applyAlignment="1">
      <alignment vertical="center" wrapText="1"/>
    </xf>
    <xf numFmtId="176" fontId="23" fillId="37" borderId="44" xfId="0" applyNumberFormat="1" applyFont="1" applyFill="1" applyBorder="1" applyAlignment="1">
      <alignment horizontal="center" vertical="center"/>
    </xf>
    <xf numFmtId="176" fontId="23" fillId="37" borderId="32" xfId="0" applyNumberFormat="1" applyFont="1" applyFill="1" applyBorder="1" applyAlignment="1">
      <alignment horizontal="center" vertical="center"/>
    </xf>
    <xf numFmtId="0" fontId="23" fillId="37" borderId="43" xfId="0" applyFont="1" applyFill="1" applyBorder="1" applyAlignment="1">
      <alignment horizontal="center" vertical="center"/>
    </xf>
    <xf numFmtId="0" fontId="23" fillId="37" borderId="45" xfId="0" applyFont="1" applyFill="1" applyBorder="1" applyAlignment="1">
      <alignment vertical="center" wrapText="1"/>
    </xf>
    <xf numFmtId="0" fontId="23" fillId="37" borderId="47" xfId="0" applyFont="1" applyFill="1" applyBorder="1" applyAlignment="1">
      <alignment vertical="center" wrapText="1"/>
    </xf>
    <xf numFmtId="176" fontId="23" fillId="37" borderId="47" xfId="0" applyNumberFormat="1" applyFont="1" applyFill="1" applyBorder="1">
      <alignment vertical="center"/>
    </xf>
    <xf numFmtId="176" fontId="23" fillId="37" borderId="34" xfId="0" applyNumberFormat="1" applyFont="1" applyFill="1" applyBorder="1">
      <alignment vertical="center"/>
    </xf>
    <xf numFmtId="0" fontId="23" fillId="37" borderId="48" xfId="0" applyFont="1" applyFill="1" applyBorder="1">
      <alignment vertical="center"/>
    </xf>
    <xf numFmtId="0" fontId="31" fillId="37" borderId="49" xfId="0" applyFont="1" applyFill="1" applyBorder="1" applyAlignment="1">
      <alignment vertical="top" wrapText="1"/>
    </xf>
    <xf numFmtId="176" fontId="23" fillId="37" borderId="44" xfId="0" applyNumberFormat="1" applyFont="1" applyFill="1" applyBorder="1">
      <alignment vertical="center"/>
    </xf>
    <xf numFmtId="176" fontId="23" fillId="37" borderId="32" xfId="0" applyNumberFormat="1" applyFont="1" applyFill="1" applyBorder="1">
      <alignment vertical="center"/>
    </xf>
    <xf numFmtId="0" fontId="23" fillId="37" borderId="43" xfId="0" applyFont="1" applyFill="1" applyBorder="1">
      <alignment vertical="center"/>
    </xf>
    <xf numFmtId="0" fontId="31" fillId="37" borderId="45" xfId="0" applyFont="1" applyFill="1" applyBorder="1" applyAlignment="1">
      <alignment vertical="top" wrapText="1"/>
    </xf>
    <xf numFmtId="183" fontId="36" fillId="0" borderId="0" xfId="0" applyNumberFormat="1" applyFont="1">
      <alignment vertical="center"/>
    </xf>
    <xf numFmtId="182" fontId="36" fillId="34" borderId="10" xfId="0" applyNumberFormat="1" applyFont="1" applyFill="1" applyBorder="1" applyAlignment="1" applyProtection="1">
      <alignment horizontal="right" vertical="center"/>
      <protection locked="0"/>
    </xf>
    <xf numFmtId="176" fontId="23" fillId="37" borderId="45" xfId="0" applyNumberFormat="1" applyFont="1" applyFill="1" applyBorder="1">
      <alignment vertical="center"/>
    </xf>
    <xf numFmtId="184" fontId="24" fillId="0" borderId="0" xfId="0" applyNumberFormat="1" applyFont="1">
      <alignment vertical="center"/>
    </xf>
    <xf numFmtId="0" fontId="22" fillId="0" borderId="18" xfId="0" applyFont="1" applyBorder="1">
      <alignment vertical="center"/>
    </xf>
    <xf numFmtId="0" fontId="22" fillId="0" borderId="18" xfId="0" applyFont="1" applyBorder="1" applyAlignment="1">
      <alignment horizontal="right" vertical="center"/>
    </xf>
    <xf numFmtId="0" fontId="22" fillId="0" borderId="0" xfId="0" applyFont="1" applyAlignment="1" applyProtection="1">
      <alignment horizontal="right" vertical="center" shrinkToFit="1"/>
      <protection locked="0"/>
    </xf>
    <xf numFmtId="186" fontId="36" fillId="35" borderId="10" xfId="0" applyNumberFormat="1" applyFont="1" applyFill="1" applyBorder="1">
      <alignment vertical="center"/>
    </xf>
    <xf numFmtId="0" fontId="23" fillId="34" borderId="18" xfId="0" applyFont="1" applyFill="1" applyBorder="1" applyAlignment="1" applyProtection="1">
      <alignment horizontal="left" vertical="center" shrinkToFit="1"/>
      <protection locked="0"/>
    </xf>
    <xf numFmtId="0" fontId="25" fillId="0" borderId="0" xfId="0" applyFont="1">
      <alignment vertical="center"/>
    </xf>
    <xf numFmtId="0" fontId="22" fillId="0" borderId="0" xfId="0" applyFont="1" applyAlignment="1">
      <alignment horizontal="left" vertical="center"/>
    </xf>
    <xf numFmtId="0" fontId="35" fillId="0" borderId="18" xfId="0" applyFont="1" applyBorder="1" applyAlignment="1">
      <alignment vertical="center" wrapText="1"/>
    </xf>
    <xf numFmtId="0" fontId="22" fillId="0" borderId="0" xfId="0" applyFont="1" applyAlignment="1">
      <alignment horizontal="right" vertical="center"/>
    </xf>
    <xf numFmtId="183" fontId="23" fillId="35" borderId="10" xfId="0" applyNumberFormat="1" applyFont="1" applyFill="1" applyBorder="1" applyAlignment="1">
      <alignment horizontal="right" vertical="center"/>
    </xf>
    <xf numFmtId="182" fontId="36" fillId="35" borderId="10" xfId="0" applyNumberFormat="1" applyFont="1" applyFill="1" applyBorder="1" applyAlignment="1">
      <alignment vertical="center" shrinkToFit="1"/>
    </xf>
    <xf numFmtId="182" fontId="36" fillId="0" borderId="0" xfId="0" applyNumberFormat="1" applyFont="1" applyAlignment="1">
      <alignment vertical="center" shrinkToFit="1"/>
    </xf>
    <xf numFmtId="182" fontId="36" fillId="35" borderId="10" xfId="0" applyNumberFormat="1" applyFont="1" applyFill="1" applyBorder="1" applyAlignment="1">
      <alignment horizontal="right" vertical="center" shrinkToFit="1"/>
    </xf>
    <xf numFmtId="182" fontId="36" fillId="35" borderId="12" xfId="0" applyNumberFormat="1" applyFont="1" applyFill="1" applyBorder="1" applyAlignment="1">
      <alignment vertical="center" shrinkToFit="1"/>
    </xf>
    <xf numFmtId="182" fontId="23" fillId="0" borderId="0" xfId="0" applyNumberFormat="1" applyFont="1" applyAlignment="1">
      <alignment vertical="center" shrinkToFit="1"/>
    </xf>
    <xf numFmtId="182" fontId="36" fillId="34" borderId="10" xfId="0" applyNumberFormat="1" applyFont="1" applyFill="1" applyBorder="1" applyAlignment="1" applyProtection="1">
      <alignment horizontal="right" vertical="center" shrinkToFit="1"/>
      <protection locked="0"/>
    </xf>
    <xf numFmtId="0" fontId="20" fillId="0" borderId="20" xfId="0" applyFont="1" applyBorder="1">
      <alignment vertical="center"/>
    </xf>
    <xf numFmtId="0" fontId="20" fillId="0" borderId="21" xfId="0" applyFont="1" applyBorder="1">
      <alignment vertical="center"/>
    </xf>
    <xf numFmtId="0" fontId="20" fillId="0" borderId="22" xfId="0" applyFont="1" applyBorder="1">
      <alignment vertical="center"/>
    </xf>
    <xf numFmtId="181" fontId="0" fillId="0" borderId="0" xfId="0" applyNumberFormat="1">
      <alignment vertical="center"/>
    </xf>
    <xf numFmtId="38" fontId="0" fillId="0" borderId="0" xfId="45" applyFont="1">
      <alignment vertical="center"/>
    </xf>
    <xf numFmtId="0" fontId="0" fillId="0" borderId="0" xfId="0" applyAlignment="1">
      <alignment vertical="center" wrapText="1"/>
    </xf>
    <xf numFmtId="38" fontId="23" fillId="0" borderId="0" xfId="45" applyFont="1">
      <alignment vertical="center"/>
    </xf>
    <xf numFmtId="187" fontId="23" fillId="0" borderId="0" xfId="45" applyNumberFormat="1" applyFont="1">
      <alignment vertical="center"/>
    </xf>
    <xf numFmtId="179" fontId="0" fillId="0" borderId="0" xfId="0" applyNumberFormat="1">
      <alignment vertical="center"/>
    </xf>
    <xf numFmtId="187" fontId="23" fillId="34" borderId="18" xfId="45" applyNumberFormat="1" applyFont="1" applyFill="1" applyBorder="1" applyAlignment="1" applyProtection="1">
      <alignment horizontal="right" vertical="center" shrinkToFit="1"/>
      <protection locked="0"/>
    </xf>
    <xf numFmtId="0" fontId="23" fillId="0" borderId="36" xfId="0" applyFont="1" applyBorder="1">
      <alignment vertical="center"/>
    </xf>
    <xf numFmtId="0" fontId="23" fillId="0" borderId="36" xfId="0" applyFont="1" applyBorder="1" applyAlignment="1">
      <alignment vertical="center" wrapText="1"/>
    </xf>
    <xf numFmtId="0" fontId="23" fillId="34" borderId="37" xfId="0" applyFont="1" applyFill="1" applyBorder="1" applyAlignment="1" applyProtection="1">
      <alignment horizontal="left" vertical="center" shrinkToFit="1"/>
      <protection locked="0"/>
    </xf>
    <xf numFmtId="187" fontId="23" fillId="34" borderId="37" xfId="45" applyNumberFormat="1" applyFont="1" applyFill="1" applyBorder="1" applyAlignment="1" applyProtection="1">
      <alignment horizontal="right" vertical="center" shrinkToFit="1"/>
      <protection locked="0"/>
    </xf>
    <xf numFmtId="0" fontId="23" fillId="34" borderId="55" xfId="0" applyFont="1" applyFill="1" applyBorder="1" applyAlignment="1" applyProtection="1">
      <alignment horizontal="left" vertical="center" shrinkToFit="1"/>
      <protection locked="0"/>
    </xf>
    <xf numFmtId="0" fontId="23" fillId="34" borderId="56" xfId="0" applyFont="1" applyFill="1" applyBorder="1" applyAlignment="1" applyProtection="1">
      <alignment horizontal="left" vertical="center" shrinkToFit="1"/>
      <protection locked="0"/>
    </xf>
    <xf numFmtId="0" fontId="23" fillId="34" borderId="58" xfId="0" applyFont="1" applyFill="1" applyBorder="1" applyAlignment="1" applyProtection="1">
      <alignment horizontal="left" vertical="center" shrinkToFit="1"/>
      <protection locked="0"/>
    </xf>
    <xf numFmtId="0" fontId="23" fillId="34" borderId="59" xfId="0" applyFont="1" applyFill="1" applyBorder="1" applyAlignment="1" applyProtection="1">
      <alignment horizontal="left" vertical="center" shrinkToFit="1"/>
      <protection locked="0"/>
    </xf>
    <xf numFmtId="0" fontId="23" fillId="34" borderId="60" xfId="0" applyFont="1" applyFill="1" applyBorder="1" applyAlignment="1" applyProtection="1">
      <alignment horizontal="left" vertical="center" shrinkToFit="1"/>
      <protection locked="0"/>
    </xf>
    <xf numFmtId="0" fontId="23" fillId="34" borderId="61" xfId="0" applyFont="1" applyFill="1" applyBorder="1" applyAlignment="1" applyProtection="1">
      <alignment horizontal="left" vertical="center" shrinkToFit="1"/>
      <protection locked="0"/>
    </xf>
    <xf numFmtId="0" fontId="23" fillId="34" borderId="53" xfId="0" applyFont="1" applyFill="1" applyBorder="1" applyAlignment="1" applyProtection="1">
      <alignment horizontal="left" vertical="center" shrinkToFit="1"/>
      <protection locked="0"/>
    </xf>
    <xf numFmtId="0" fontId="23" fillId="34" borderId="63" xfId="0" applyFont="1" applyFill="1" applyBorder="1" applyAlignment="1" applyProtection="1">
      <alignment horizontal="left" vertical="center" shrinkToFit="1"/>
      <protection locked="0"/>
    </xf>
    <xf numFmtId="0" fontId="23" fillId="34" borderId="54" xfId="0" applyFont="1" applyFill="1" applyBorder="1" applyAlignment="1" applyProtection="1">
      <alignment horizontal="left" vertical="center" shrinkToFit="1"/>
      <protection locked="0"/>
    </xf>
    <xf numFmtId="0" fontId="23" fillId="34" borderId="62" xfId="0" applyFont="1" applyFill="1" applyBorder="1" applyAlignment="1" applyProtection="1">
      <alignment horizontal="left" vertical="center" shrinkToFit="1"/>
      <protection locked="0"/>
    </xf>
    <xf numFmtId="0" fontId="23" fillId="34" borderId="57" xfId="0" applyFont="1" applyFill="1" applyBorder="1" applyAlignment="1" applyProtection="1">
      <alignment horizontal="left" vertical="center" shrinkToFit="1"/>
      <protection locked="0"/>
    </xf>
    <xf numFmtId="187" fontId="23" fillId="0" borderId="0" xfId="0" applyNumberFormat="1" applyFont="1">
      <alignment vertical="center"/>
    </xf>
    <xf numFmtId="0" fontId="39" fillId="0" borderId="0" xfId="0" applyFont="1">
      <alignment vertical="center"/>
    </xf>
    <xf numFmtId="183" fontId="23" fillId="35" borderId="10" xfId="0" applyNumberFormat="1" applyFont="1" applyFill="1" applyBorder="1" applyAlignment="1">
      <alignment horizontal="center" vertical="center" shrinkToFit="1"/>
    </xf>
    <xf numFmtId="176" fontId="23" fillId="34" borderId="55" xfId="0" applyNumberFormat="1" applyFont="1" applyFill="1" applyBorder="1" applyAlignment="1" applyProtection="1">
      <alignment horizontal="right" vertical="center" shrinkToFit="1"/>
      <protection locked="0"/>
    </xf>
    <xf numFmtId="176" fontId="23" fillId="34" borderId="18" xfId="0" applyNumberFormat="1" applyFont="1" applyFill="1" applyBorder="1" applyAlignment="1" applyProtection="1">
      <alignment horizontal="right" vertical="center" shrinkToFit="1"/>
      <protection locked="0"/>
    </xf>
    <xf numFmtId="176" fontId="23" fillId="34" borderId="60" xfId="0" applyNumberFormat="1" applyFont="1" applyFill="1" applyBorder="1" applyAlignment="1" applyProtection="1">
      <alignment horizontal="right" vertical="center" shrinkToFit="1"/>
      <protection locked="0"/>
    </xf>
    <xf numFmtId="176" fontId="23" fillId="34" borderId="37" xfId="0" applyNumberFormat="1" applyFont="1" applyFill="1" applyBorder="1" applyAlignment="1" applyProtection="1">
      <alignment horizontal="right" vertical="center" shrinkToFit="1"/>
      <protection locked="0"/>
    </xf>
    <xf numFmtId="176" fontId="23" fillId="34" borderId="18" xfId="0" applyNumberFormat="1" applyFont="1" applyFill="1" applyBorder="1" applyAlignment="1" applyProtection="1">
      <alignment horizontal="left" vertical="center" shrinkToFit="1"/>
      <protection locked="0"/>
    </xf>
    <xf numFmtId="176" fontId="23" fillId="34" borderId="55" xfId="0" applyNumberFormat="1" applyFont="1" applyFill="1" applyBorder="1" applyAlignment="1" applyProtection="1">
      <alignment horizontal="left" vertical="center" shrinkToFit="1"/>
      <protection locked="0"/>
    </xf>
    <xf numFmtId="176" fontId="23" fillId="34" borderId="60" xfId="0" applyNumberFormat="1" applyFont="1" applyFill="1" applyBorder="1" applyAlignment="1" applyProtection="1">
      <alignment horizontal="left" vertical="center" shrinkToFit="1"/>
      <protection locked="0"/>
    </xf>
    <xf numFmtId="176" fontId="23" fillId="34" borderId="37" xfId="0" applyNumberFormat="1" applyFont="1" applyFill="1" applyBorder="1" applyAlignment="1" applyProtection="1">
      <alignment horizontal="left" vertical="center" shrinkToFit="1"/>
      <protection locked="0"/>
    </xf>
    <xf numFmtId="0" fontId="23" fillId="38" borderId="55" xfId="0" applyFont="1" applyFill="1" applyBorder="1" applyAlignment="1">
      <alignment horizontal="left" vertical="center" shrinkToFit="1"/>
    </xf>
    <xf numFmtId="0" fontId="23" fillId="38" borderId="18" xfId="0" applyFont="1" applyFill="1" applyBorder="1" applyAlignment="1">
      <alignment horizontal="left" vertical="center" shrinkToFit="1"/>
    </xf>
    <xf numFmtId="0" fontId="23" fillId="38" borderId="60" xfId="0" applyFont="1" applyFill="1" applyBorder="1" applyAlignment="1">
      <alignment horizontal="left" vertical="center" shrinkToFit="1"/>
    </xf>
    <xf numFmtId="0" fontId="23" fillId="38" borderId="58" xfId="0" applyFont="1" applyFill="1" applyBorder="1" applyAlignment="1">
      <alignment horizontal="left" vertical="center" shrinkToFit="1"/>
    </xf>
    <xf numFmtId="180" fontId="23" fillId="34" borderId="37" xfId="0" applyNumberFormat="1" applyFont="1" applyFill="1" applyBorder="1" applyAlignment="1" applyProtection="1">
      <alignment horizontal="left" vertical="center" shrinkToFit="1"/>
      <protection locked="0"/>
    </xf>
    <xf numFmtId="180" fontId="23" fillId="34" borderId="18" xfId="0" applyNumberFormat="1" applyFont="1" applyFill="1" applyBorder="1" applyAlignment="1" applyProtection="1">
      <alignment horizontal="left" vertical="center" shrinkToFit="1"/>
      <protection locked="0"/>
    </xf>
    <xf numFmtId="176" fontId="23" fillId="34" borderId="58" xfId="0" applyNumberFormat="1" applyFont="1" applyFill="1" applyBorder="1" applyAlignment="1" applyProtection="1">
      <alignment horizontal="right" vertical="center" shrinkToFit="1"/>
      <protection locked="0"/>
    </xf>
    <xf numFmtId="187" fontId="23" fillId="0" borderId="0" xfId="45" applyNumberFormat="1" applyFont="1" applyBorder="1">
      <alignment vertical="center"/>
    </xf>
    <xf numFmtId="190" fontId="23" fillId="34" borderId="18" xfId="45" applyNumberFormat="1" applyFont="1" applyFill="1" applyBorder="1" applyAlignment="1" applyProtection="1">
      <alignment horizontal="right" vertical="center" shrinkToFit="1"/>
      <protection locked="0"/>
    </xf>
    <xf numFmtId="0" fontId="22" fillId="0" borderId="0" xfId="0" applyFont="1" applyAlignment="1">
      <alignment horizontal="center" vertical="center"/>
    </xf>
    <xf numFmtId="38" fontId="22" fillId="0" borderId="0" xfId="45" applyFont="1">
      <alignment vertical="center"/>
    </xf>
    <xf numFmtId="38" fontId="23" fillId="38" borderId="10" xfId="0" applyNumberFormat="1" applyFont="1" applyFill="1" applyBorder="1" applyAlignment="1">
      <alignment horizontal="center" vertical="center"/>
    </xf>
    <xf numFmtId="182" fontId="23" fillId="38" borderId="71" xfId="0" applyNumberFormat="1" applyFont="1" applyFill="1" applyBorder="1" applyAlignment="1">
      <alignment horizontal="right" vertical="center" shrinkToFit="1"/>
    </xf>
    <xf numFmtId="191" fontId="23" fillId="38" borderId="35" xfId="0" applyNumberFormat="1" applyFont="1" applyFill="1" applyBorder="1" applyAlignment="1">
      <alignment horizontal="center" vertical="center" shrinkToFit="1"/>
    </xf>
    <xf numFmtId="182" fontId="23" fillId="38" borderId="72" xfId="0" applyNumberFormat="1" applyFont="1" applyFill="1" applyBorder="1" applyAlignment="1">
      <alignment horizontal="left" vertical="center" shrinkToFit="1"/>
    </xf>
    <xf numFmtId="182" fontId="23" fillId="38" borderId="35" xfId="0" applyNumberFormat="1" applyFont="1" applyFill="1" applyBorder="1" applyAlignment="1">
      <alignment horizontal="center" vertical="center" shrinkToFit="1"/>
    </xf>
    <xf numFmtId="188" fontId="23" fillId="38" borderId="10" xfId="0" applyNumberFormat="1" applyFont="1" applyFill="1" applyBorder="1" applyAlignment="1">
      <alignment horizontal="center" vertical="center"/>
    </xf>
    <xf numFmtId="0" fontId="23" fillId="38" borderId="71" xfId="0" applyFont="1" applyFill="1" applyBorder="1" applyAlignment="1">
      <alignment horizontal="right" vertical="center" shrinkToFit="1"/>
    </xf>
    <xf numFmtId="180" fontId="23" fillId="38" borderId="35" xfId="0" applyNumberFormat="1" applyFont="1" applyFill="1" applyBorder="1" applyAlignment="1">
      <alignment vertical="center" shrinkToFit="1"/>
    </xf>
    <xf numFmtId="0" fontId="23" fillId="38" borderId="72" xfId="0" applyFont="1" applyFill="1" applyBorder="1" applyAlignment="1">
      <alignment vertical="center" shrinkToFit="1"/>
    </xf>
    <xf numFmtId="0" fontId="22" fillId="0" borderId="18" xfId="0" applyFont="1" applyBorder="1" applyAlignment="1">
      <alignment horizontal="left" vertical="center"/>
    </xf>
    <xf numFmtId="0" fontId="22" fillId="0" borderId="18" xfId="0" applyFont="1" applyBorder="1" applyAlignment="1">
      <alignment horizontal="center" vertical="center"/>
    </xf>
    <xf numFmtId="0" fontId="22" fillId="0" borderId="21" xfId="0" applyFont="1" applyBorder="1" applyAlignment="1">
      <alignment horizontal="left" vertical="center"/>
    </xf>
    <xf numFmtId="0" fontId="22" fillId="0" borderId="22" xfId="0" applyFont="1" applyBorder="1" applyAlignment="1">
      <alignment horizontal="left" vertical="center"/>
    </xf>
    <xf numFmtId="0" fontId="20" fillId="0" borderId="0" xfId="0" applyFont="1" applyAlignment="1">
      <alignment vertical="center" wrapText="1"/>
    </xf>
    <xf numFmtId="178" fontId="23" fillId="34" borderId="55" xfId="0" applyNumberFormat="1" applyFont="1" applyFill="1" applyBorder="1" applyAlignment="1" applyProtection="1">
      <alignment horizontal="left" vertical="center" shrinkToFit="1"/>
      <protection locked="0"/>
    </xf>
    <xf numFmtId="178" fontId="23" fillId="34" borderId="58" xfId="0" applyNumberFormat="1" applyFont="1" applyFill="1" applyBorder="1" applyAlignment="1" applyProtection="1">
      <alignment horizontal="left" vertical="center" shrinkToFit="1"/>
      <protection locked="0"/>
    </xf>
    <xf numFmtId="183" fontId="23" fillId="38" borderId="18" xfId="0" applyNumberFormat="1" applyFont="1" applyFill="1" applyBorder="1" applyAlignment="1">
      <alignment vertical="center" shrinkToFit="1"/>
    </xf>
    <xf numFmtId="0" fontId="23" fillId="0" borderId="18" xfId="0" applyFont="1" applyBorder="1" applyAlignment="1">
      <alignment horizontal="center" vertical="center" shrinkToFit="1"/>
    </xf>
    <xf numFmtId="0" fontId="23" fillId="34" borderId="18" xfId="0" applyFont="1" applyFill="1" applyBorder="1" applyAlignment="1" applyProtection="1">
      <alignment vertical="center" shrinkToFit="1"/>
      <protection locked="0"/>
    </xf>
    <xf numFmtId="176" fontId="23" fillId="34" borderId="18" xfId="0" applyNumberFormat="1" applyFont="1" applyFill="1" applyBorder="1" applyAlignment="1" applyProtection="1">
      <alignment horizontal="center" vertical="center" shrinkToFit="1"/>
      <protection locked="0"/>
    </xf>
    <xf numFmtId="176" fontId="23" fillId="34" borderId="28" xfId="0" applyNumberFormat="1" applyFont="1" applyFill="1" applyBorder="1" applyAlignment="1" applyProtection="1">
      <alignment horizontal="center" vertical="center" shrinkToFit="1"/>
      <protection locked="0"/>
    </xf>
    <xf numFmtId="176" fontId="23" fillId="35" borderId="42" xfId="0" applyNumberFormat="1" applyFont="1" applyFill="1" applyBorder="1" applyAlignment="1">
      <alignment horizontal="center" vertical="center" shrinkToFit="1"/>
    </xf>
    <xf numFmtId="0" fontId="23" fillId="34" borderId="22" xfId="0" applyFont="1" applyFill="1" applyBorder="1" applyAlignment="1" applyProtection="1">
      <alignment horizontal="center" vertical="center" shrinkToFit="1"/>
      <protection locked="0"/>
    </xf>
    <xf numFmtId="0" fontId="23" fillId="34" borderId="36" xfId="0" applyFont="1" applyFill="1" applyBorder="1" applyAlignment="1" applyProtection="1">
      <alignment vertical="center" shrinkToFit="1"/>
      <protection locked="0"/>
    </xf>
    <xf numFmtId="176" fontId="23" fillId="34" borderId="36" xfId="0" applyNumberFormat="1" applyFont="1" applyFill="1" applyBorder="1" applyAlignment="1" applyProtection="1">
      <alignment horizontal="center" vertical="center" shrinkToFit="1"/>
      <protection locked="0"/>
    </xf>
    <xf numFmtId="176" fontId="23" fillId="34" borderId="0" xfId="0" applyNumberFormat="1" applyFont="1" applyFill="1" applyAlignment="1" applyProtection="1">
      <alignment horizontal="center" vertical="center" shrinkToFit="1"/>
      <protection locked="0"/>
    </xf>
    <xf numFmtId="0" fontId="23" fillId="34" borderId="25" xfId="0" applyFont="1" applyFill="1" applyBorder="1" applyAlignment="1" applyProtection="1">
      <alignment horizontal="center" vertical="center" shrinkToFit="1"/>
      <protection locked="0"/>
    </xf>
    <xf numFmtId="0" fontId="23" fillId="37" borderId="44" xfId="0" applyFont="1" applyFill="1" applyBorder="1" applyAlignment="1">
      <alignment vertical="center" shrinkToFit="1"/>
    </xf>
    <xf numFmtId="176" fontId="23" fillId="37" borderId="44" xfId="0" applyNumberFormat="1" applyFont="1" applyFill="1" applyBorder="1" applyAlignment="1">
      <alignment horizontal="center" vertical="center" shrinkToFit="1"/>
    </xf>
    <xf numFmtId="176" fontId="23" fillId="37" borderId="32" xfId="0" applyNumberFormat="1" applyFont="1" applyFill="1" applyBorder="1" applyAlignment="1">
      <alignment horizontal="center" vertical="center" shrinkToFit="1"/>
    </xf>
    <xf numFmtId="176" fontId="23" fillId="35" borderId="10" xfId="0" applyNumberFormat="1" applyFont="1" applyFill="1" applyBorder="1" applyAlignment="1">
      <alignment horizontal="center" vertical="center" shrinkToFit="1"/>
    </xf>
    <xf numFmtId="0" fontId="23" fillId="37" borderId="43" xfId="0" applyFont="1" applyFill="1" applyBorder="1" applyAlignment="1">
      <alignment horizontal="center" vertical="center" shrinkToFit="1"/>
    </xf>
    <xf numFmtId="0" fontId="23" fillId="37" borderId="45" xfId="0" applyFont="1" applyFill="1" applyBorder="1" applyAlignment="1">
      <alignment vertical="center" shrinkToFit="1"/>
    </xf>
    <xf numFmtId="0" fontId="23" fillId="34" borderId="37" xfId="0" applyFont="1" applyFill="1" applyBorder="1" applyAlignment="1" applyProtection="1">
      <alignment vertical="center" shrinkToFit="1"/>
      <protection locked="0"/>
    </xf>
    <xf numFmtId="176" fontId="23" fillId="34" borderId="37" xfId="0" applyNumberFormat="1" applyFont="1" applyFill="1" applyBorder="1" applyAlignment="1" applyProtection="1">
      <alignment horizontal="center" vertical="center" shrinkToFit="1"/>
      <protection locked="0"/>
    </xf>
    <xf numFmtId="0" fontId="23" fillId="34" borderId="29" xfId="0" applyFont="1" applyFill="1" applyBorder="1" applyAlignment="1" applyProtection="1">
      <alignment horizontal="center" vertical="center" shrinkToFit="1"/>
      <protection locked="0"/>
    </xf>
    <xf numFmtId="176" fontId="23" fillId="35" borderId="16" xfId="0" applyNumberFormat="1" applyFont="1" applyFill="1" applyBorder="1" applyAlignment="1">
      <alignment horizontal="center" vertical="center" shrinkToFit="1"/>
    </xf>
    <xf numFmtId="181" fontId="0" fillId="0" borderId="73" xfId="0" applyNumberFormat="1" applyBorder="1">
      <alignment vertical="center"/>
    </xf>
    <xf numFmtId="49" fontId="0" fillId="0" borderId="0" xfId="0" applyNumberFormat="1">
      <alignment vertical="center"/>
    </xf>
    <xf numFmtId="192" fontId="0" fillId="0" borderId="73" xfId="0" applyNumberFormat="1" applyBorder="1" applyAlignment="1">
      <alignment horizontal="right" vertical="center"/>
    </xf>
    <xf numFmtId="176" fontId="23" fillId="34" borderId="10" xfId="0" applyNumberFormat="1" applyFont="1" applyFill="1" applyBorder="1" applyAlignment="1" applyProtection="1">
      <alignment horizontal="center" vertical="center" shrinkToFit="1"/>
      <protection locked="0"/>
    </xf>
    <xf numFmtId="0" fontId="23" fillId="35" borderId="10" xfId="0" applyFont="1" applyFill="1" applyBorder="1" applyAlignment="1">
      <alignment horizontal="center" vertical="center" shrinkToFit="1"/>
    </xf>
    <xf numFmtId="193" fontId="23" fillId="38" borderId="55" xfId="0" applyNumberFormat="1" applyFont="1" applyFill="1" applyBorder="1" applyAlignment="1">
      <alignment horizontal="right" vertical="center" shrinkToFit="1"/>
    </xf>
    <xf numFmtId="193" fontId="23" fillId="38" borderId="58" xfId="0" applyNumberFormat="1" applyFont="1" applyFill="1" applyBorder="1" applyAlignment="1">
      <alignment horizontal="right" vertical="center" shrinkToFit="1"/>
    </xf>
    <xf numFmtId="194" fontId="23" fillId="34" borderId="55" xfId="0" applyNumberFormat="1" applyFont="1" applyFill="1" applyBorder="1" applyAlignment="1" applyProtection="1">
      <alignment horizontal="left" vertical="center" shrinkToFit="1"/>
      <protection locked="0"/>
    </xf>
    <xf numFmtId="194" fontId="23" fillId="34" borderId="18" xfId="0" applyNumberFormat="1" applyFont="1" applyFill="1" applyBorder="1" applyAlignment="1" applyProtection="1">
      <alignment horizontal="left" vertical="center" shrinkToFit="1"/>
      <protection locked="0"/>
    </xf>
    <xf numFmtId="194" fontId="23" fillId="34" borderId="60" xfId="0" applyNumberFormat="1" applyFont="1" applyFill="1" applyBorder="1" applyAlignment="1" applyProtection="1">
      <alignment horizontal="left" vertical="center" shrinkToFit="1"/>
      <protection locked="0"/>
    </xf>
    <xf numFmtId="193" fontId="23" fillId="38" borderId="55" xfId="45" applyNumberFormat="1" applyFont="1" applyFill="1" applyBorder="1" applyAlignment="1" applyProtection="1">
      <alignment horizontal="right" vertical="center" shrinkToFit="1"/>
    </xf>
    <xf numFmtId="193" fontId="23" fillId="38" borderId="18" xfId="45" applyNumberFormat="1" applyFont="1" applyFill="1" applyBorder="1" applyAlignment="1" applyProtection="1">
      <alignment horizontal="right" vertical="center" shrinkToFit="1"/>
    </xf>
    <xf numFmtId="193" fontId="23" fillId="38" borderId="60" xfId="45" applyNumberFormat="1" applyFont="1" applyFill="1" applyBorder="1" applyAlignment="1" applyProtection="1">
      <alignment horizontal="right" vertical="center" shrinkToFit="1"/>
    </xf>
    <xf numFmtId="0" fontId="22" fillId="0" borderId="0" xfId="0" applyFont="1" applyAlignment="1">
      <alignment horizontal="right" vertical="center"/>
    </xf>
    <xf numFmtId="0" fontId="22" fillId="0" borderId="0" xfId="0" applyFont="1" applyAlignment="1" applyProtection="1">
      <alignment horizontal="left" vertical="center" shrinkToFit="1"/>
      <protection locked="0"/>
    </xf>
    <xf numFmtId="0" fontId="20" fillId="0" borderId="0" xfId="0" applyFont="1" applyAlignment="1">
      <alignment horizontal="right" vertical="center"/>
    </xf>
    <xf numFmtId="0" fontId="20" fillId="0" borderId="21" xfId="0" applyFont="1" applyBorder="1" applyAlignment="1">
      <alignment horizontal="left" vertical="center"/>
    </xf>
    <xf numFmtId="0" fontId="20" fillId="0" borderId="22" xfId="0" applyFont="1" applyBorder="1" applyAlignment="1">
      <alignment horizontal="left" vertical="center"/>
    </xf>
    <xf numFmtId="0" fontId="20" fillId="0" borderId="0" xfId="0" applyFont="1" applyAlignment="1">
      <alignment horizontal="center" vertical="center"/>
    </xf>
    <xf numFmtId="0" fontId="20" fillId="0" borderId="0" xfId="0" applyFont="1" applyAlignment="1">
      <alignment horizontal="left" vertical="distributed" wrapText="1"/>
    </xf>
    <xf numFmtId="0" fontId="20" fillId="0" borderId="21" xfId="0" applyFont="1" applyBorder="1" applyAlignment="1">
      <alignment horizontal="right" vertical="center"/>
    </xf>
    <xf numFmtId="0" fontId="20" fillId="0" borderId="18" xfId="0" applyFont="1" applyBorder="1" applyAlignment="1">
      <alignment horizontal="left" vertical="center"/>
    </xf>
    <xf numFmtId="0" fontId="20" fillId="0" borderId="18" xfId="0" applyFont="1" applyBorder="1" applyAlignment="1">
      <alignment horizontal="left" vertical="center" wrapText="1"/>
    </xf>
    <xf numFmtId="177" fontId="20" fillId="0" borderId="21" xfId="0" applyNumberFormat="1" applyFont="1" applyBorder="1" applyAlignment="1" applyProtection="1">
      <alignment horizontal="center" vertical="center" shrinkToFit="1"/>
      <protection locked="0"/>
    </xf>
    <xf numFmtId="0" fontId="20" fillId="0" borderId="20" xfId="0" applyFont="1" applyBorder="1" applyAlignment="1">
      <alignment horizontal="right" vertical="center"/>
    </xf>
    <xf numFmtId="176" fontId="38" fillId="0" borderId="21" xfId="0" applyNumberFormat="1" applyFont="1" applyBorder="1" applyAlignment="1" applyProtection="1">
      <alignment horizontal="center" vertical="center" shrinkToFit="1"/>
      <protection locked="0"/>
    </xf>
    <xf numFmtId="0" fontId="20" fillId="0" borderId="19" xfId="0" applyFont="1" applyBorder="1" applyAlignment="1">
      <alignment horizontal="left" vertical="center"/>
    </xf>
    <xf numFmtId="0" fontId="20" fillId="0" borderId="0" xfId="0" applyFont="1" applyAlignment="1">
      <alignment horizontal="left" vertical="center"/>
    </xf>
    <xf numFmtId="0" fontId="20" fillId="0" borderId="24" xfId="0" applyFont="1" applyBorder="1" applyAlignment="1">
      <alignment horizontal="left" vertical="center"/>
    </xf>
    <xf numFmtId="0" fontId="20" fillId="0" borderId="23" xfId="0" applyFont="1" applyBorder="1" applyAlignment="1">
      <alignment horizontal="left" vertical="center"/>
    </xf>
    <xf numFmtId="0" fontId="20" fillId="0" borderId="27" xfId="0" applyFont="1" applyBorder="1" applyAlignment="1">
      <alignment horizontal="left" vertical="center"/>
    </xf>
    <xf numFmtId="0" fontId="20" fillId="0" borderId="28" xfId="0" applyFont="1" applyBorder="1" applyAlignment="1">
      <alignment horizontal="left" vertical="center"/>
    </xf>
    <xf numFmtId="0" fontId="20" fillId="0" borderId="27" xfId="0" applyFont="1" applyBorder="1" applyAlignment="1">
      <alignment horizontal="center" vertical="center" shrinkToFit="1"/>
    </xf>
    <xf numFmtId="0" fontId="20" fillId="0" borderId="28" xfId="0" applyFont="1" applyBorder="1" applyAlignment="1">
      <alignment horizontal="center" vertical="center" shrinkToFit="1"/>
    </xf>
    <xf numFmtId="49" fontId="22" fillId="0" borderId="28" xfId="0" applyNumberFormat="1" applyFont="1" applyBorder="1" applyAlignment="1" applyProtection="1">
      <alignment horizontal="left" vertical="center" shrinkToFit="1"/>
      <protection locked="0"/>
    </xf>
    <xf numFmtId="49" fontId="22" fillId="0" borderId="29" xfId="0" applyNumberFormat="1" applyFont="1" applyBorder="1" applyAlignment="1" applyProtection="1">
      <alignment horizontal="left" vertical="center" shrinkToFit="1"/>
      <protection locked="0"/>
    </xf>
    <xf numFmtId="49" fontId="20" fillId="0" borderId="0" xfId="0" applyNumberFormat="1" applyFont="1" applyAlignment="1" applyProtection="1">
      <alignment horizontal="left" vertical="center" shrinkToFit="1"/>
      <protection locked="0"/>
    </xf>
    <xf numFmtId="49" fontId="20" fillId="0" borderId="26" xfId="0" applyNumberFormat="1" applyFont="1" applyBorder="1" applyAlignment="1" applyProtection="1">
      <alignment horizontal="left" vertical="center" shrinkToFit="1"/>
      <protection locked="0"/>
    </xf>
    <xf numFmtId="49" fontId="22" fillId="0" borderId="0" xfId="0" applyNumberFormat="1" applyFont="1" applyAlignment="1" applyProtection="1">
      <alignment horizontal="left" vertical="center" shrinkToFit="1"/>
      <protection locked="0"/>
    </xf>
    <xf numFmtId="0" fontId="20" fillId="0" borderId="19" xfId="0" applyFont="1" applyBorder="1" applyAlignment="1">
      <alignment horizontal="center" vertical="center" shrinkToFit="1"/>
    </xf>
    <xf numFmtId="0" fontId="20" fillId="0" borderId="0" xfId="0" applyFont="1" applyAlignment="1">
      <alignment horizontal="center" vertical="center" shrinkToFit="1"/>
    </xf>
    <xf numFmtId="177" fontId="20" fillId="35" borderId="0" xfId="0" applyNumberFormat="1" applyFont="1" applyFill="1" applyAlignment="1">
      <alignment horizontal="left" vertical="center" shrinkToFit="1"/>
    </xf>
    <xf numFmtId="177" fontId="20" fillId="35" borderId="26" xfId="0" applyNumberFormat="1" applyFont="1" applyFill="1" applyBorder="1" applyAlignment="1">
      <alignment horizontal="left" vertical="center" shrinkToFit="1"/>
    </xf>
    <xf numFmtId="49" fontId="20" fillId="0" borderId="23" xfId="0" quotePrefix="1" applyNumberFormat="1" applyFont="1" applyBorder="1" applyAlignment="1" applyProtection="1">
      <alignment horizontal="center" vertical="center" shrinkToFit="1"/>
      <protection locked="0"/>
    </xf>
    <xf numFmtId="49" fontId="20" fillId="0" borderId="23" xfId="0" applyNumberFormat="1" applyFont="1" applyBorder="1" applyAlignment="1" applyProtection="1">
      <alignment horizontal="center" vertical="center" shrinkToFit="1"/>
      <protection locked="0"/>
    </xf>
    <xf numFmtId="176" fontId="20" fillId="0" borderId="21" xfId="0" applyNumberFormat="1" applyFont="1" applyBorder="1" applyAlignment="1">
      <alignment horizontal="center" vertical="center"/>
    </xf>
    <xf numFmtId="0" fontId="20" fillId="0" borderId="20" xfId="0" applyFont="1" applyBorder="1" applyAlignment="1">
      <alignment horizontal="left" vertical="center" wrapText="1"/>
    </xf>
    <xf numFmtId="0" fontId="20" fillId="0" borderId="18" xfId="0" applyFont="1" applyBorder="1" applyAlignment="1">
      <alignment horizontal="left" vertical="center" shrinkToFit="1"/>
    </xf>
    <xf numFmtId="0" fontId="22" fillId="0" borderId="18" xfId="0" applyFont="1" applyBorder="1" applyAlignment="1">
      <alignment horizontal="left" vertical="center" wrapText="1"/>
    </xf>
    <xf numFmtId="0" fontId="22" fillId="0" borderId="21" xfId="0" applyFont="1" applyBorder="1" applyAlignment="1">
      <alignment horizontal="center" vertical="center" wrapText="1"/>
    </xf>
    <xf numFmtId="38" fontId="22" fillId="0" borderId="21" xfId="45" applyFont="1" applyBorder="1" applyAlignment="1" applyProtection="1">
      <alignment horizontal="right" vertical="center" shrinkToFit="1"/>
      <protection locked="0"/>
    </xf>
    <xf numFmtId="0" fontId="27" fillId="0" borderId="18" xfId="0" applyFont="1" applyBorder="1" applyAlignment="1">
      <alignment horizontal="left" vertical="distributed" wrapText="1"/>
    </xf>
    <xf numFmtId="0" fontId="20" fillId="0" borderId="18" xfId="0" applyFont="1" applyBorder="1" applyAlignment="1">
      <alignment horizontal="center" vertical="center" wrapText="1"/>
    </xf>
    <xf numFmtId="0" fontId="28" fillId="0" borderId="20" xfId="0" applyFont="1" applyBorder="1" applyAlignment="1" applyProtection="1">
      <alignment horizontal="center" vertical="center" wrapText="1"/>
      <protection locked="0"/>
    </xf>
    <xf numFmtId="0" fontId="28" fillId="0" borderId="22" xfId="0" applyFont="1" applyBorder="1" applyAlignment="1" applyProtection="1">
      <alignment horizontal="center" vertical="center" wrapText="1"/>
      <protection locked="0"/>
    </xf>
    <xf numFmtId="0" fontId="22" fillId="0" borderId="22" xfId="0" applyFont="1" applyBorder="1" applyAlignment="1">
      <alignment horizontal="center" vertical="center" wrapText="1"/>
    </xf>
    <xf numFmtId="0" fontId="22" fillId="0" borderId="20" xfId="0" applyFont="1" applyBorder="1">
      <alignment vertical="center"/>
    </xf>
    <xf numFmtId="0" fontId="22" fillId="0" borderId="21" xfId="0" applyFont="1" applyBorder="1">
      <alignment vertical="center"/>
    </xf>
    <xf numFmtId="0" fontId="22" fillId="0" borderId="22" xfId="0" applyFont="1" applyBorder="1">
      <alignment vertical="center"/>
    </xf>
    <xf numFmtId="0" fontId="26" fillId="0" borderId="18" xfId="0" applyFont="1" applyBorder="1" applyAlignment="1">
      <alignment horizontal="center" vertical="center" wrapText="1"/>
    </xf>
    <xf numFmtId="0" fontId="28" fillId="0" borderId="18" xfId="0" applyFont="1" applyBorder="1" applyAlignment="1" applyProtection="1">
      <alignment horizontal="center" vertical="center" wrapText="1"/>
      <protection locked="0"/>
    </xf>
    <xf numFmtId="0" fontId="25" fillId="0" borderId="0" xfId="0" applyFont="1" applyAlignment="1">
      <alignment horizontal="left" vertical="center" wrapText="1"/>
    </xf>
    <xf numFmtId="0" fontId="29" fillId="0" borderId="18" xfId="0" applyFont="1" applyBorder="1" applyAlignment="1">
      <alignment horizontal="left" vertical="center" wrapText="1"/>
    </xf>
    <xf numFmtId="0" fontId="20" fillId="0" borderId="28" xfId="0" applyFont="1" applyBorder="1" applyAlignment="1">
      <alignment horizontal="left" vertical="center" wrapText="1"/>
    </xf>
    <xf numFmtId="0" fontId="25" fillId="0" borderId="0" xfId="0" applyFont="1" applyAlignment="1">
      <alignment horizontal="center" vertical="center" wrapText="1"/>
    </xf>
    <xf numFmtId="49" fontId="22" fillId="0" borderId="18" xfId="0" applyNumberFormat="1" applyFont="1" applyBorder="1" applyAlignment="1" applyProtection="1">
      <alignment horizontal="left" vertical="center" shrinkToFit="1"/>
      <protection locked="0"/>
    </xf>
    <xf numFmtId="0" fontId="20" fillId="0" borderId="18" xfId="0" applyFont="1" applyBorder="1" applyAlignment="1">
      <alignment horizontal="center" vertical="center" wrapText="1" shrinkToFit="1"/>
    </xf>
    <xf numFmtId="0" fontId="20" fillId="0" borderId="18" xfId="0" applyFont="1" applyBorder="1" applyAlignment="1">
      <alignment horizontal="center" vertical="center" shrinkToFit="1"/>
    </xf>
    <xf numFmtId="0" fontId="27" fillId="0" borderId="20" xfId="0" applyFont="1" applyBorder="1" applyAlignment="1" applyProtection="1">
      <alignment horizontal="left" vertical="center" wrapText="1" shrinkToFit="1"/>
      <protection locked="0"/>
    </xf>
    <xf numFmtId="0" fontId="27" fillId="0" borderId="21" xfId="0" applyFont="1" applyBorder="1" applyAlignment="1" applyProtection="1">
      <alignment horizontal="left" vertical="center" wrapText="1" shrinkToFit="1"/>
      <protection locked="0"/>
    </xf>
    <xf numFmtId="0" fontId="27" fillId="0" borderId="22" xfId="0" applyFont="1" applyBorder="1" applyAlignment="1" applyProtection="1">
      <alignment horizontal="left" vertical="center" wrapText="1" shrinkToFit="1"/>
      <protection locked="0"/>
    </xf>
    <xf numFmtId="0" fontId="27" fillId="0" borderId="20" xfId="0" applyFont="1" applyBorder="1" applyAlignment="1" applyProtection="1">
      <alignment horizontal="left" vertical="center" shrinkToFit="1"/>
      <protection locked="0"/>
    </xf>
    <xf numFmtId="0" fontId="27" fillId="0" borderId="21" xfId="0" applyFont="1" applyBorder="1" applyAlignment="1" applyProtection="1">
      <alignment horizontal="left" vertical="center" shrinkToFit="1"/>
      <protection locked="0"/>
    </xf>
    <xf numFmtId="0" fontId="27" fillId="0" borderId="22" xfId="0" applyFont="1" applyBorder="1" applyAlignment="1" applyProtection="1">
      <alignment horizontal="left" vertical="center" shrinkToFit="1"/>
      <protection locked="0"/>
    </xf>
    <xf numFmtId="49" fontId="22" fillId="0" borderId="20" xfId="0" applyNumberFormat="1" applyFont="1" applyBorder="1" applyAlignment="1" applyProtection="1">
      <alignment horizontal="left" vertical="center" shrinkToFit="1"/>
      <protection locked="0"/>
    </xf>
    <xf numFmtId="49" fontId="22" fillId="0" borderId="21" xfId="0" applyNumberFormat="1" applyFont="1" applyBorder="1" applyAlignment="1" applyProtection="1">
      <alignment horizontal="left" vertical="center" shrinkToFit="1"/>
      <protection locked="0"/>
    </xf>
    <xf numFmtId="49" fontId="22" fillId="0" borderId="22" xfId="0" applyNumberFormat="1" applyFont="1" applyBorder="1" applyAlignment="1" applyProtection="1">
      <alignment horizontal="left" vertical="center" shrinkToFit="1"/>
      <protection locked="0"/>
    </xf>
    <xf numFmtId="0" fontId="22" fillId="0" borderId="23" xfId="0" applyFont="1" applyBorder="1" applyAlignment="1">
      <alignment horizontal="center" vertical="center" shrinkToFit="1"/>
    </xf>
    <xf numFmtId="0" fontId="22" fillId="0" borderId="24" xfId="0" applyFont="1" applyBorder="1" applyAlignment="1">
      <alignment horizontal="center" vertical="center" shrinkToFit="1"/>
    </xf>
    <xf numFmtId="0" fontId="22" fillId="0" borderId="19" xfId="0" applyFont="1" applyBorder="1" applyAlignment="1">
      <alignment horizontal="center" vertical="center" shrinkToFit="1"/>
    </xf>
    <xf numFmtId="0" fontId="22" fillId="0" borderId="0" xfId="0" applyFont="1" applyAlignment="1">
      <alignment horizontal="center" vertical="center" shrinkToFit="1"/>
    </xf>
    <xf numFmtId="0" fontId="22" fillId="0" borderId="27" xfId="0" applyFont="1" applyBorder="1" applyAlignment="1">
      <alignment horizontal="center" vertical="center" shrinkToFit="1"/>
    </xf>
    <xf numFmtId="0" fontId="22" fillId="0" borderId="28" xfId="0" applyFont="1" applyBorder="1" applyAlignment="1">
      <alignment horizontal="center" vertical="center" shrinkToFit="1"/>
    </xf>
    <xf numFmtId="189" fontId="22" fillId="35" borderId="23" xfId="0" applyNumberFormat="1" applyFont="1" applyFill="1" applyBorder="1" applyAlignment="1">
      <alignment horizontal="center" vertical="center" shrinkToFit="1"/>
    </xf>
    <xf numFmtId="189" fontId="22" fillId="35" borderId="0" xfId="0" applyNumberFormat="1" applyFont="1" applyFill="1" applyAlignment="1">
      <alignment horizontal="center" vertical="center" shrinkToFit="1"/>
    </xf>
    <xf numFmtId="189" fontId="22" fillId="35" borderId="28" xfId="0" applyNumberFormat="1" applyFont="1" applyFill="1" applyBorder="1" applyAlignment="1">
      <alignment horizontal="center" vertical="center" shrinkToFit="1"/>
    </xf>
    <xf numFmtId="0" fontId="22" fillId="0" borderId="25" xfId="0" applyFont="1" applyBorder="1" applyAlignment="1">
      <alignment horizontal="left" vertical="center" shrinkToFit="1"/>
    </xf>
    <xf numFmtId="0" fontId="22" fillId="0" borderId="26" xfId="0" applyFont="1" applyBorder="1" applyAlignment="1">
      <alignment horizontal="left" vertical="center" shrinkToFit="1"/>
    </xf>
    <xf numFmtId="0" fontId="22" fillId="0" borderId="29" xfId="0" applyFont="1" applyBorder="1" applyAlignment="1">
      <alignment horizontal="left" vertical="center" shrinkToFit="1"/>
    </xf>
    <xf numFmtId="190" fontId="22" fillId="35" borderId="20" xfId="0" applyNumberFormat="1" applyFont="1" applyFill="1" applyBorder="1" applyAlignment="1">
      <alignment horizontal="center" vertical="center" shrinkToFit="1"/>
    </xf>
    <xf numFmtId="190" fontId="22" fillId="35" borderId="21" xfId="0" applyNumberFormat="1" applyFont="1" applyFill="1" applyBorder="1" applyAlignment="1">
      <alignment horizontal="center" vertical="center" shrinkToFit="1"/>
    </xf>
    <xf numFmtId="190" fontId="22" fillId="35" borderId="23" xfId="0" applyNumberFormat="1" applyFont="1" applyFill="1" applyBorder="1" applyAlignment="1">
      <alignment horizontal="center" vertical="center"/>
    </xf>
    <xf numFmtId="190" fontId="22" fillId="35" borderId="28" xfId="0" applyNumberFormat="1" applyFont="1" applyFill="1" applyBorder="1" applyAlignment="1">
      <alignment horizontal="center" vertical="center"/>
    </xf>
    <xf numFmtId="0" fontId="22" fillId="0" borderId="25" xfId="0" applyFont="1" applyBorder="1" applyAlignment="1">
      <alignment horizontal="center" vertical="center" shrinkToFit="1"/>
    </xf>
    <xf numFmtId="0" fontId="22" fillId="0" borderId="29" xfId="0" applyFont="1" applyBorder="1" applyAlignment="1">
      <alignment horizontal="center" vertical="center" shrinkToFit="1"/>
    </xf>
    <xf numFmtId="0" fontId="20" fillId="39" borderId="24" xfId="0" applyFont="1" applyFill="1" applyBorder="1" applyAlignment="1">
      <alignment horizontal="left" vertical="center" wrapText="1" shrinkToFit="1"/>
    </xf>
    <xf numFmtId="0" fontId="20" fillId="39" borderId="23" xfId="0" applyFont="1" applyFill="1" applyBorder="1" applyAlignment="1">
      <alignment horizontal="left" vertical="center" wrapText="1" shrinkToFit="1"/>
    </xf>
    <xf numFmtId="0" fontId="20" fillId="39" borderId="25" xfId="0" applyFont="1" applyFill="1" applyBorder="1" applyAlignment="1">
      <alignment horizontal="left" vertical="center" wrapText="1" shrinkToFit="1"/>
    </xf>
    <xf numFmtId="0" fontId="20" fillId="39" borderId="19" xfId="0" applyFont="1" applyFill="1" applyBorder="1" applyAlignment="1">
      <alignment horizontal="left" vertical="center" wrapText="1" shrinkToFit="1"/>
    </xf>
    <xf numFmtId="0" fontId="20" fillId="39" borderId="0" xfId="0" applyFont="1" applyFill="1" applyAlignment="1">
      <alignment horizontal="left" vertical="center" wrapText="1" shrinkToFit="1"/>
    </xf>
    <xf numFmtId="0" fontId="20" fillId="39" borderId="26" xfId="0" applyFont="1" applyFill="1" applyBorder="1" applyAlignment="1">
      <alignment horizontal="left" vertical="center" wrapText="1" shrinkToFit="1"/>
    </xf>
    <xf numFmtId="0" fontId="28" fillId="0" borderId="18" xfId="0" applyFont="1" applyBorder="1" applyAlignment="1" applyProtection="1">
      <alignment horizontal="center" vertical="center" shrinkToFit="1"/>
      <protection locked="0"/>
    </xf>
    <xf numFmtId="0" fontId="20" fillId="0" borderId="24" xfId="0" applyFont="1" applyBorder="1" applyAlignment="1">
      <alignment horizontal="left" vertical="center" shrinkToFit="1"/>
    </xf>
    <xf numFmtId="0" fontId="20" fillId="0" borderId="23" xfId="0" applyFont="1" applyBorder="1" applyAlignment="1">
      <alignment horizontal="left" vertical="center" shrinkToFit="1"/>
    </xf>
    <xf numFmtId="0" fontId="20" fillId="0" borderId="25" xfId="0" applyFont="1" applyBorder="1" applyAlignment="1">
      <alignment horizontal="left" vertical="center" shrinkToFit="1"/>
    </xf>
    <xf numFmtId="0" fontId="20" fillId="0" borderId="27" xfId="0" applyFont="1" applyBorder="1" applyAlignment="1">
      <alignment horizontal="left" vertical="center" shrinkToFit="1"/>
    </xf>
    <xf numFmtId="0" fontId="20" fillId="0" borderId="28" xfId="0" applyFont="1" applyBorder="1" applyAlignment="1">
      <alignment horizontal="left" vertical="center" shrinkToFit="1"/>
    </xf>
    <xf numFmtId="0" fontId="20" fillId="0" borderId="29" xfId="0" applyFont="1" applyBorder="1" applyAlignment="1">
      <alignment horizontal="left" vertical="center" shrinkToFit="1"/>
    </xf>
    <xf numFmtId="189" fontId="22" fillId="35" borderId="18" xfId="0" applyNumberFormat="1" applyFont="1" applyFill="1" applyBorder="1" applyAlignment="1">
      <alignment horizontal="center" vertical="center" shrinkToFit="1"/>
    </xf>
    <xf numFmtId="176" fontId="22" fillId="35" borderId="18" xfId="0" applyNumberFormat="1" applyFont="1" applyFill="1" applyBorder="1" applyAlignment="1">
      <alignment horizontal="center" vertical="center"/>
    </xf>
    <xf numFmtId="0" fontId="0" fillId="0" borderId="39" xfId="0" applyBorder="1" applyAlignment="1">
      <alignment horizontal="center" vertical="center"/>
    </xf>
    <xf numFmtId="0" fontId="28" fillId="35" borderId="20" xfId="0" applyFont="1" applyFill="1" applyBorder="1" applyAlignment="1">
      <alignment horizontal="center" vertical="center"/>
    </xf>
    <xf numFmtId="0" fontId="28" fillId="35" borderId="22" xfId="0" applyFont="1" applyFill="1" applyBorder="1" applyAlignment="1">
      <alignment horizontal="center" vertical="center"/>
    </xf>
    <xf numFmtId="0" fontId="20" fillId="0" borderId="22" xfId="0" applyFont="1" applyBorder="1" applyAlignment="1">
      <alignment horizontal="left" vertical="center" wrapText="1"/>
    </xf>
    <xf numFmtId="0" fontId="20" fillId="0" borderId="20" xfId="0" applyFont="1" applyBorder="1" applyAlignment="1">
      <alignment horizontal="left" vertical="center" shrinkToFit="1"/>
    </xf>
    <xf numFmtId="0" fontId="27" fillId="0" borderId="22" xfId="0" applyFont="1" applyBorder="1" applyAlignment="1">
      <alignment horizontal="left" vertical="center" wrapText="1"/>
    </xf>
    <xf numFmtId="0" fontId="27" fillId="0" borderId="18" xfId="0" applyFont="1" applyBorder="1" applyAlignment="1">
      <alignment horizontal="left" vertical="center" wrapText="1"/>
    </xf>
    <xf numFmtId="0" fontId="22" fillId="0" borderId="18" xfId="0" applyFont="1" applyBorder="1" applyAlignment="1">
      <alignment horizontal="left" vertical="center"/>
    </xf>
    <xf numFmtId="0" fontId="22" fillId="0" borderId="20" xfId="0" applyFont="1" applyBorder="1" applyAlignment="1">
      <alignment horizontal="left" vertical="center"/>
    </xf>
    <xf numFmtId="0" fontId="22" fillId="0" borderId="22" xfId="0" applyFont="1" applyBorder="1" applyAlignment="1" applyProtection="1">
      <alignment horizontal="left" vertical="center" shrinkToFit="1"/>
      <protection locked="0"/>
    </xf>
    <xf numFmtId="0" fontId="22" fillId="0" borderId="18" xfId="0" applyFont="1" applyBorder="1" applyAlignment="1" applyProtection="1">
      <alignment horizontal="left" vertical="center" shrinkToFit="1"/>
      <protection locked="0"/>
    </xf>
    <xf numFmtId="0" fontId="22" fillId="0" borderId="20" xfId="0" applyFont="1" applyBorder="1" applyAlignment="1" applyProtection="1">
      <alignment horizontal="left" vertical="center" shrinkToFit="1"/>
      <protection locked="0"/>
    </xf>
    <xf numFmtId="0" fontId="20" fillId="0" borderId="21" xfId="0" applyFont="1" applyBorder="1" applyAlignment="1">
      <alignment horizontal="left" vertical="center" wrapText="1"/>
    </xf>
    <xf numFmtId="0" fontId="20" fillId="0" borderId="20"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0" xfId="0" applyFont="1" applyAlignment="1">
      <alignment horizontal="left" vertical="center" wrapText="1"/>
    </xf>
    <xf numFmtId="189" fontId="22" fillId="35" borderId="20" xfId="0" applyNumberFormat="1" applyFont="1" applyFill="1" applyBorder="1" applyAlignment="1">
      <alignment horizontal="center" vertical="center" shrinkToFit="1"/>
    </xf>
    <xf numFmtId="189" fontId="22" fillId="35" borderId="21" xfId="0" applyNumberFormat="1" applyFont="1" applyFill="1" applyBorder="1" applyAlignment="1">
      <alignment horizontal="center" vertical="center" shrinkToFit="1"/>
    </xf>
    <xf numFmtId="189" fontId="22" fillId="35" borderId="22" xfId="0" applyNumberFormat="1" applyFont="1" applyFill="1" applyBorder="1" applyAlignment="1">
      <alignment horizontal="center" vertical="center" shrinkToFit="1"/>
    </xf>
    <xf numFmtId="189" fontId="20" fillId="35" borderId="21" xfId="0" applyNumberFormat="1" applyFont="1" applyFill="1" applyBorder="1" applyAlignment="1">
      <alignment horizontal="center" vertical="center" wrapText="1"/>
    </xf>
    <xf numFmtId="190" fontId="20" fillId="35" borderId="21" xfId="0" applyNumberFormat="1" applyFont="1" applyFill="1" applyBorder="1" applyAlignment="1">
      <alignment horizontal="center" vertical="center" shrinkToFit="1"/>
    </xf>
    <xf numFmtId="0" fontId="22" fillId="0" borderId="20" xfId="0" applyFont="1" applyBorder="1" applyAlignment="1">
      <alignment horizontal="center" vertical="center"/>
    </xf>
    <xf numFmtId="0" fontId="22" fillId="0" borderId="21" xfId="0" applyFont="1" applyBorder="1" applyAlignment="1">
      <alignment horizontal="center" vertical="center"/>
    </xf>
    <xf numFmtId="0" fontId="22" fillId="0" borderId="22" xfId="0" applyFont="1" applyBorder="1" applyAlignment="1">
      <alignment horizontal="center" vertical="center"/>
    </xf>
    <xf numFmtId="182" fontId="22" fillId="35" borderId="20" xfId="0" applyNumberFormat="1" applyFont="1" applyFill="1" applyBorder="1" applyAlignment="1">
      <alignment horizontal="right" vertical="center" shrinkToFit="1"/>
    </xf>
    <xf numFmtId="182" fontId="22" fillId="35" borderId="21" xfId="0" applyNumberFormat="1" applyFont="1" applyFill="1" applyBorder="1" applyAlignment="1">
      <alignment horizontal="right" vertical="center" shrinkToFit="1"/>
    </xf>
    <xf numFmtId="182" fontId="22" fillId="35" borderId="22" xfId="0" applyNumberFormat="1" applyFont="1" applyFill="1" applyBorder="1" applyAlignment="1">
      <alignment horizontal="right" vertical="center" shrinkToFit="1"/>
    </xf>
    <xf numFmtId="0" fontId="20" fillId="0" borderId="23" xfId="0" applyFont="1" applyBorder="1" applyAlignment="1">
      <alignment horizontal="left" vertical="center" wrapText="1"/>
    </xf>
    <xf numFmtId="0" fontId="20" fillId="0" borderId="24" xfId="0" applyFont="1" applyBorder="1" applyAlignment="1">
      <alignment horizontal="left" vertical="center" wrapText="1"/>
    </xf>
    <xf numFmtId="0" fontId="20" fillId="0" borderId="25" xfId="0" applyFont="1" applyBorder="1" applyAlignment="1">
      <alignment horizontal="left" vertical="center" wrapText="1"/>
    </xf>
    <xf numFmtId="0" fontId="20" fillId="0" borderId="27" xfId="0" applyFont="1" applyBorder="1" applyAlignment="1">
      <alignment horizontal="left" vertical="center" wrapText="1"/>
    </xf>
    <xf numFmtId="0" fontId="20" fillId="0" borderId="29" xfId="0" applyFont="1" applyBorder="1" applyAlignment="1">
      <alignment horizontal="left" vertical="center" wrapText="1"/>
    </xf>
    <xf numFmtId="0" fontId="22" fillId="0" borderId="18" xfId="0" applyFont="1" applyBorder="1" applyAlignment="1">
      <alignment horizontal="center" vertical="center" shrinkToFit="1"/>
    </xf>
    <xf numFmtId="0" fontId="22" fillId="0" borderId="21" xfId="0" applyFont="1" applyBorder="1" applyAlignment="1">
      <alignment horizontal="center" vertical="center" shrinkToFit="1"/>
    </xf>
    <xf numFmtId="0" fontId="22" fillId="0" borderId="22" xfId="0" applyFont="1" applyBorder="1" applyAlignment="1">
      <alignment horizontal="center" vertical="center" shrinkToFit="1"/>
    </xf>
    <xf numFmtId="0" fontId="28" fillId="0" borderId="36" xfId="0" applyFont="1" applyBorder="1" applyAlignment="1" applyProtection="1">
      <alignment horizontal="center" vertical="center" shrinkToFit="1"/>
      <protection locked="0"/>
    </xf>
    <xf numFmtId="0" fontId="22" fillId="0" borderId="20" xfId="0" applyFont="1" applyBorder="1" applyAlignment="1">
      <alignment horizontal="center" vertical="center" shrinkToFit="1"/>
    </xf>
    <xf numFmtId="0" fontId="20" fillId="0" borderId="20" xfId="0" applyFont="1" applyBorder="1" applyAlignment="1">
      <alignment horizontal="center" vertical="center" shrinkToFit="1"/>
    </xf>
    <xf numFmtId="0" fontId="20" fillId="0" borderId="21" xfId="0" applyFont="1" applyBorder="1" applyAlignment="1">
      <alignment horizontal="center" vertical="center" shrinkToFit="1"/>
    </xf>
    <xf numFmtId="0" fontId="20" fillId="0" borderId="22" xfId="0" applyFont="1" applyBorder="1" applyAlignment="1">
      <alignment horizontal="center" vertical="center" shrinkToFit="1"/>
    </xf>
    <xf numFmtId="190" fontId="22" fillId="35" borderId="24" xfId="0" applyNumberFormat="1" applyFont="1" applyFill="1" applyBorder="1" applyAlignment="1">
      <alignment horizontal="center" vertical="center" shrinkToFit="1"/>
    </xf>
    <xf numFmtId="190" fontId="22" fillId="35" borderId="23" xfId="0" applyNumberFormat="1" applyFont="1" applyFill="1" applyBorder="1" applyAlignment="1">
      <alignment horizontal="center" vertical="center" shrinkToFit="1"/>
    </xf>
    <xf numFmtId="0" fontId="22" fillId="0" borderId="0" xfId="0" applyFont="1" applyAlignment="1">
      <alignment horizontal="center" vertical="center"/>
    </xf>
    <xf numFmtId="0" fontId="25" fillId="0" borderId="28" xfId="0" applyFont="1" applyBorder="1" applyAlignment="1">
      <alignment horizontal="center" vertical="center"/>
    </xf>
    <xf numFmtId="0" fontId="25"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center" vertical="center" shrinkToFit="1"/>
    </xf>
    <xf numFmtId="177" fontId="22" fillId="0" borderId="21" xfId="0" applyNumberFormat="1" applyFont="1" applyBorder="1" applyAlignment="1" applyProtection="1">
      <alignment horizontal="center" vertical="center" shrinkToFit="1"/>
      <protection locked="0"/>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22" fillId="0" borderId="20" xfId="0" applyFont="1" applyBorder="1" applyAlignment="1">
      <alignment horizontal="center" vertical="center" wrapText="1"/>
    </xf>
    <xf numFmtId="0" fontId="22" fillId="0" borderId="19" xfId="0" applyFont="1" applyBorder="1" applyAlignment="1" applyProtection="1">
      <alignment horizontal="center" vertical="center"/>
      <protection locked="0"/>
    </xf>
    <xf numFmtId="0" fontId="22" fillId="0" borderId="26" xfId="0" applyFont="1" applyBorder="1" applyAlignment="1" applyProtection="1">
      <alignment horizontal="center" vertical="center"/>
      <protection locked="0"/>
    </xf>
    <xf numFmtId="0" fontId="22" fillId="0" borderId="19" xfId="0" applyFont="1" applyBorder="1" applyAlignment="1" applyProtection="1">
      <alignment horizontal="center" vertical="center" shrinkToFit="1"/>
      <protection locked="0"/>
    </xf>
    <xf numFmtId="0" fontId="22" fillId="0" borderId="0" xfId="0" applyFont="1" applyAlignment="1" applyProtection="1">
      <alignment horizontal="center" vertical="center" shrinkToFit="1"/>
      <protection locked="0"/>
    </xf>
    <xf numFmtId="0" fontId="22" fillId="0" borderId="26" xfId="0" applyFont="1" applyBorder="1" applyAlignment="1" applyProtection="1">
      <alignment horizontal="center" vertical="center" shrinkToFit="1"/>
      <protection locked="0"/>
    </xf>
    <xf numFmtId="0" fontId="22" fillId="0" borderId="0" xfId="0" applyFont="1" applyAlignment="1" applyProtection="1">
      <alignment horizontal="center" vertical="center"/>
      <protection locked="0"/>
    </xf>
    <xf numFmtId="0" fontId="22" fillId="0" borderId="27" xfId="0" applyFont="1" applyBorder="1" applyAlignment="1" applyProtection="1">
      <alignment horizontal="center" vertical="center"/>
      <protection locked="0"/>
    </xf>
    <xf numFmtId="0" fontId="22" fillId="0" borderId="29" xfId="0" applyFont="1" applyBorder="1" applyAlignment="1" applyProtection="1">
      <alignment horizontal="center" vertical="center"/>
      <protection locked="0"/>
    </xf>
    <xf numFmtId="0" fontId="22" fillId="0" borderId="18" xfId="0" applyFont="1" applyBorder="1" applyAlignment="1">
      <alignment horizontal="center" vertical="center"/>
    </xf>
    <xf numFmtId="0" fontId="22" fillId="0" borderId="23" xfId="0" applyFont="1" applyBorder="1" applyAlignment="1" applyProtection="1">
      <alignment horizontal="center" vertical="center"/>
      <protection locked="0"/>
    </xf>
    <xf numFmtId="0" fontId="22" fillId="0" borderId="24" xfId="0" applyFont="1" applyBorder="1" applyAlignment="1" applyProtection="1">
      <alignment horizontal="center" vertical="center"/>
      <protection locked="0"/>
    </xf>
    <xf numFmtId="0" fontId="22" fillId="0" borderId="25" xfId="0" applyFont="1" applyBorder="1" applyAlignment="1" applyProtection="1">
      <alignment horizontal="center" vertical="center"/>
      <protection locked="0"/>
    </xf>
    <xf numFmtId="0" fontId="22" fillId="0" borderId="18" xfId="0" applyFont="1" applyBorder="1" applyAlignment="1">
      <alignment horizontal="center" vertical="center" wrapText="1"/>
    </xf>
    <xf numFmtId="0" fontId="22" fillId="0" borderId="24" xfId="0" applyFont="1" applyBorder="1" applyAlignment="1" applyProtection="1">
      <alignment horizontal="center" vertical="center" shrinkToFit="1"/>
      <protection locked="0"/>
    </xf>
    <xf numFmtId="0" fontId="22" fillId="0" borderId="23" xfId="0" applyFont="1" applyBorder="1" applyAlignment="1" applyProtection="1">
      <alignment horizontal="center" vertical="center" shrinkToFit="1"/>
      <protection locked="0"/>
    </xf>
    <xf numFmtId="0" fontId="22" fillId="0" borderId="25" xfId="0" applyFont="1" applyBorder="1" applyAlignment="1" applyProtection="1">
      <alignment horizontal="center" vertical="center" shrinkToFit="1"/>
      <protection locked="0"/>
    </xf>
    <xf numFmtId="0" fontId="22" fillId="0" borderId="27" xfId="0" applyFont="1" applyBorder="1" applyAlignment="1" applyProtection="1">
      <alignment horizontal="center" vertical="center" shrinkToFit="1"/>
      <protection locked="0"/>
    </xf>
    <xf numFmtId="0" fontId="22" fillId="0" borderId="28" xfId="0" applyFont="1" applyBorder="1" applyAlignment="1" applyProtection="1">
      <alignment horizontal="center" vertical="center" shrinkToFit="1"/>
      <protection locked="0"/>
    </xf>
    <xf numFmtId="0" fontId="22" fillId="0" borderId="29" xfId="0" applyFont="1" applyBorder="1" applyAlignment="1" applyProtection="1">
      <alignment horizontal="center" vertical="center" shrinkToFit="1"/>
      <protection locked="0"/>
    </xf>
    <xf numFmtId="0" fontId="22" fillId="0" borderId="28" xfId="0" applyFont="1" applyBorder="1" applyAlignment="1" applyProtection="1">
      <alignment horizontal="center" vertical="center"/>
      <protection locked="0"/>
    </xf>
    <xf numFmtId="0" fontId="30" fillId="33" borderId="30" xfId="0" applyFont="1" applyFill="1" applyBorder="1" applyAlignment="1">
      <alignment horizontal="center" vertical="center"/>
    </xf>
    <xf numFmtId="0" fontId="30" fillId="33" borderId="11" xfId="0" applyFont="1" applyFill="1" applyBorder="1" applyAlignment="1">
      <alignment horizontal="center" vertical="center"/>
    </xf>
    <xf numFmtId="0" fontId="23" fillId="0" borderId="20" xfId="0" applyFont="1" applyBorder="1" applyAlignment="1">
      <alignment horizontal="center" vertical="center"/>
    </xf>
    <xf numFmtId="0" fontId="23" fillId="0" borderId="40" xfId="0" applyFont="1" applyBorder="1" applyAlignment="1">
      <alignment horizontal="center" vertical="center"/>
    </xf>
    <xf numFmtId="0" fontId="23" fillId="35" borderId="30" xfId="0" applyFont="1" applyFill="1" applyBorder="1" applyAlignment="1">
      <alignment horizontal="left" vertical="center" shrinkToFit="1"/>
    </xf>
    <xf numFmtId="0" fontId="23" fillId="35" borderId="32" xfId="0" applyFont="1" applyFill="1" applyBorder="1" applyAlignment="1">
      <alignment horizontal="left" vertical="center" shrinkToFit="1"/>
    </xf>
    <xf numFmtId="0" fontId="23" fillId="35" borderId="11" xfId="0" applyFont="1" applyFill="1" applyBorder="1" applyAlignment="1">
      <alignment horizontal="left" vertical="center" shrinkToFit="1"/>
    </xf>
    <xf numFmtId="0" fontId="23" fillId="0" borderId="0" xfId="0" applyFont="1" applyAlignment="1">
      <alignment horizontal="left" vertical="center" wrapText="1"/>
    </xf>
    <xf numFmtId="0" fontId="23" fillId="38" borderId="67" xfId="0" applyFont="1" applyFill="1" applyBorder="1" applyAlignment="1">
      <alignment horizontal="left" vertical="center" shrinkToFit="1"/>
    </xf>
    <xf numFmtId="0" fontId="23" fillId="38" borderId="34" xfId="0" applyFont="1" applyFill="1" applyBorder="1" applyAlignment="1">
      <alignment horizontal="left" vertical="center" shrinkToFit="1"/>
    </xf>
    <xf numFmtId="0" fontId="23" fillId="38" borderId="48" xfId="0" applyFont="1" applyFill="1" applyBorder="1" applyAlignment="1">
      <alignment horizontal="left" vertical="center" shrinkToFit="1"/>
    </xf>
    <xf numFmtId="0" fontId="23" fillId="38" borderId="19" xfId="0" applyFont="1" applyFill="1" applyBorder="1" applyAlignment="1">
      <alignment horizontal="left" vertical="center" shrinkToFit="1"/>
    </xf>
    <xf numFmtId="0" fontId="23" fillId="38" borderId="0" xfId="0" applyFont="1" applyFill="1" applyAlignment="1">
      <alignment horizontal="left" vertical="center" shrinkToFit="1"/>
    </xf>
    <xf numFmtId="0" fontId="23" fillId="38" borderId="26" xfId="0" applyFont="1" applyFill="1" applyBorder="1" applyAlignment="1">
      <alignment horizontal="left" vertical="center" shrinkToFit="1"/>
    </xf>
    <xf numFmtId="0" fontId="23" fillId="34" borderId="68" xfId="0" applyFont="1" applyFill="1" applyBorder="1" applyAlignment="1" applyProtection="1">
      <alignment horizontal="left" vertical="center" shrinkToFit="1"/>
      <protection locked="0"/>
    </xf>
    <xf numFmtId="0" fontId="23" fillId="34" borderId="69" xfId="0" applyFont="1" applyFill="1" applyBorder="1" applyAlignment="1" applyProtection="1">
      <alignment horizontal="left" vertical="center" shrinkToFit="1"/>
      <protection locked="0"/>
    </xf>
    <xf numFmtId="0" fontId="23" fillId="34" borderId="70" xfId="0" applyFont="1" applyFill="1" applyBorder="1" applyAlignment="1" applyProtection="1">
      <alignment horizontal="left" vertical="center" shrinkToFit="1"/>
      <protection locked="0"/>
    </xf>
    <xf numFmtId="0" fontId="23" fillId="34" borderId="20" xfId="0" applyFont="1" applyFill="1" applyBorder="1" applyAlignment="1" applyProtection="1">
      <alignment horizontal="left" vertical="center" shrinkToFit="1"/>
      <protection locked="0"/>
    </xf>
    <xf numFmtId="0" fontId="23" fillId="34" borderId="21" xfId="0" applyFont="1" applyFill="1" applyBorder="1" applyAlignment="1" applyProtection="1">
      <alignment horizontal="left" vertical="center" shrinkToFit="1"/>
      <protection locked="0"/>
    </xf>
    <xf numFmtId="0" fontId="23" fillId="34" borderId="22" xfId="0" applyFont="1" applyFill="1" applyBorder="1" applyAlignment="1" applyProtection="1">
      <alignment horizontal="left" vertical="center" shrinkToFit="1"/>
      <protection locked="0"/>
    </xf>
    <xf numFmtId="0" fontId="30" fillId="33" borderId="30" xfId="0" applyFont="1" applyFill="1" applyBorder="1" applyAlignment="1">
      <alignment horizontal="left" vertical="center"/>
    </xf>
    <xf numFmtId="0" fontId="30" fillId="33" borderId="32" xfId="0" applyFont="1" applyFill="1" applyBorder="1" applyAlignment="1">
      <alignment horizontal="left" vertical="center"/>
    </xf>
    <xf numFmtId="0" fontId="30" fillId="33" borderId="11" xfId="0" applyFont="1" applyFill="1" applyBorder="1" applyAlignment="1">
      <alignment horizontal="left" vertical="center"/>
    </xf>
    <xf numFmtId="0" fontId="23" fillId="0" borderId="23" xfId="0" applyFont="1" applyBorder="1" applyAlignment="1">
      <alignment horizontal="left" vertical="center" wrapText="1"/>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23" fillId="0" borderId="64" xfId="0" applyFont="1" applyBorder="1" applyAlignment="1">
      <alignment horizontal="left" vertical="center" wrapText="1"/>
    </xf>
    <xf numFmtId="0" fontId="23" fillId="0" borderId="65" xfId="0" applyFont="1" applyBorder="1" applyAlignment="1">
      <alignment horizontal="left" vertical="center" wrapText="1"/>
    </xf>
    <xf numFmtId="0" fontId="23" fillId="0" borderId="66" xfId="0" applyFont="1" applyBorder="1" applyAlignment="1">
      <alignment horizontal="left" vertical="center" wrapText="1"/>
    </xf>
    <xf numFmtId="0" fontId="23" fillId="0" borderId="30" xfId="0" applyFont="1" applyBorder="1" applyAlignment="1">
      <alignment horizontal="center" vertical="center"/>
    </xf>
    <xf numFmtId="0" fontId="23" fillId="0" borderId="11" xfId="0" applyFont="1" applyBorder="1" applyAlignment="1">
      <alignment horizontal="center" vertical="center"/>
    </xf>
    <xf numFmtId="0" fontId="23" fillId="34" borderId="38" xfId="0" applyFont="1" applyFill="1" applyBorder="1" applyAlignment="1" applyProtection="1">
      <alignment horizontal="left" vertical="top" wrapText="1"/>
      <protection locked="0"/>
    </xf>
    <xf numFmtId="0" fontId="23" fillId="34" borderId="34" xfId="0" applyFont="1" applyFill="1" applyBorder="1" applyAlignment="1" applyProtection="1">
      <alignment horizontal="left" vertical="top" wrapText="1"/>
      <protection locked="0"/>
    </xf>
    <xf numFmtId="0" fontId="23" fillId="34" borderId="31" xfId="0" applyFont="1" applyFill="1" applyBorder="1" applyAlignment="1" applyProtection="1">
      <alignment horizontal="left" vertical="top" wrapText="1"/>
      <protection locked="0"/>
    </xf>
    <xf numFmtId="0" fontId="23" fillId="34" borderId="17" xfId="0" applyFont="1" applyFill="1" applyBorder="1" applyAlignment="1" applyProtection="1">
      <alignment horizontal="left" vertical="top" wrapText="1"/>
      <protection locked="0"/>
    </xf>
    <xf numFmtId="0" fontId="23" fillId="34" borderId="0" xfId="0" applyFont="1" applyFill="1" applyAlignment="1" applyProtection="1">
      <alignment horizontal="left" vertical="top" wrapText="1"/>
      <protection locked="0"/>
    </xf>
    <xf numFmtId="0" fontId="23" fillId="34" borderId="15" xfId="0" applyFont="1" applyFill="1" applyBorder="1" applyAlignment="1" applyProtection="1">
      <alignment horizontal="left" vertical="top" wrapText="1"/>
      <protection locked="0"/>
    </xf>
    <xf numFmtId="0" fontId="23" fillId="34" borderId="33" xfId="0" applyFont="1" applyFill="1" applyBorder="1" applyAlignment="1" applyProtection="1">
      <alignment horizontal="left" vertical="top" wrapText="1"/>
      <protection locked="0"/>
    </xf>
    <xf numFmtId="0" fontId="23" fillId="34" borderId="35" xfId="0" applyFont="1" applyFill="1" applyBorder="1" applyAlignment="1" applyProtection="1">
      <alignment horizontal="left" vertical="top" wrapText="1"/>
      <protection locked="0"/>
    </xf>
    <xf numFmtId="0" fontId="23" fillId="34" borderId="13" xfId="0" applyFont="1" applyFill="1" applyBorder="1" applyAlignment="1" applyProtection="1">
      <alignment horizontal="left" vertical="top" wrapText="1"/>
      <protection locked="0"/>
    </xf>
    <xf numFmtId="176" fontId="23" fillId="35" borderId="30" xfId="0" applyNumberFormat="1" applyFont="1" applyFill="1" applyBorder="1" applyAlignment="1">
      <alignment horizontal="center" vertical="center" shrinkToFit="1"/>
    </xf>
    <xf numFmtId="176" fontId="23" fillId="35" borderId="11" xfId="0" applyNumberFormat="1" applyFont="1" applyFill="1" applyBorder="1" applyAlignment="1">
      <alignment horizontal="center" vertical="center" shrinkToFit="1"/>
    </xf>
    <xf numFmtId="183" fontId="23" fillId="35" borderId="30" xfId="0" applyNumberFormat="1" applyFont="1" applyFill="1" applyBorder="1" applyAlignment="1">
      <alignment horizontal="center" vertical="center" shrinkToFit="1"/>
    </xf>
    <xf numFmtId="183" fontId="23" fillId="35" borderId="11" xfId="0" applyNumberFormat="1" applyFont="1" applyFill="1" applyBorder="1" applyAlignment="1">
      <alignment horizontal="center" vertical="center" shrinkToFit="1"/>
    </xf>
    <xf numFmtId="0" fontId="23" fillId="0" borderId="0" xfId="0" applyFont="1" applyAlignment="1">
      <alignment horizontal="left" vertical="center"/>
    </xf>
    <xf numFmtId="0" fontId="23" fillId="0" borderId="46" xfId="0" applyFont="1" applyBorder="1" applyAlignment="1">
      <alignment horizontal="center" vertical="center" shrinkToFit="1"/>
    </xf>
    <xf numFmtId="0" fontId="23" fillId="0" borderId="47" xfId="0" applyFont="1" applyBorder="1" applyAlignment="1">
      <alignment horizontal="center" vertical="center" shrinkToFit="1"/>
    </xf>
    <xf numFmtId="0" fontId="23" fillId="0" borderId="50" xfId="0" applyFont="1" applyBorder="1" applyAlignment="1">
      <alignment horizontal="center" vertical="center" shrinkToFit="1"/>
    </xf>
    <xf numFmtId="0" fontId="23" fillId="0" borderId="44" xfId="0" applyFont="1" applyBorder="1" applyAlignment="1">
      <alignment horizontal="center" vertical="center" shrinkToFit="1"/>
    </xf>
    <xf numFmtId="0" fontId="37" fillId="0" borderId="0" xfId="0" applyFont="1" applyAlignment="1">
      <alignment horizontal="left" vertical="center"/>
    </xf>
    <xf numFmtId="0" fontId="37" fillId="0" borderId="0" xfId="0" applyFont="1" applyAlignment="1">
      <alignment horizontal="left" vertical="center" wrapText="1"/>
    </xf>
    <xf numFmtId="0" fontId="37" fillId="0" borderId="15" xfId="0" applyFont="1" applyBorder="1" applyAlignment="1">
      <alignment horizontal="left" vertical="center" wrapText="1"/>
    </xf>
    <xf numFmtId="185" fontId="23" fillId="0" borderId="16" xfId="0" applyNumberFormat="1" applyFont="1" applyBorder="1" applyAlignment="1">
      <alignment horizontal="center" vertical="center" textRotation="255"/>
    </xf>
    <xf numFmtId="185" fontId="23" fillId="0" borderId="14" xfId="0" applyNumberFormat="1" applyFont="1" applyBorder="1" applyAlignment="1">
      <alignment horizontal="center" vertical="center" textRotation="255"/>
    </xf>
    <xf numFmtId="185" fontId="23" fillId="0" borderId="12" xfId="0" applyNumberFormat="1" applyFont="1" applyBorder="1" applyAlignment="1">
      <alignment horizontal="center" vertical="center" textRotation="255"/>
    </xf>
    <xf numFmtId="0" fontId="23" fillId="0" borderId="25" xfId="0" applyFont="1" applyBorder="1" applyAlignment="1">
      <alignment horizontal="center" vertical="center"/>
    </xf>
    <xf numFmtId="0" fontId="23" fillId="0" borderId="26" xfId="0" applyFont="1" applyBorder="1" applyAlignment="1">
      <alignment horizontal="center" vertical="center"/>
    </xf>
    <xf numFmtId="0" fontId="23" fillId="0" borderId="30" xfId="0" applyFont="1" applyBorder="1" applyAlignment="1">
      <alignment horizontal="center" vertical="center" shrinkToFit="1"/>
    </xf>
    <xf numFmtId="0" fontId="23" fillId="0" borderId="43" xfId="0" applyFont="1" applyBorder="1" applyAlignment="1">
      <alignment horizontal="center" vertical="center" shrinkToFit="1"/>
    </xf>
    <xf numFmtId="0" fontId="36" fillId="0" borderId="0" xfId="0" applyFont="1" applyAlignment="1">
      <alignment horizontal="left" vertical="center"/>
    </xf>
    <xf numFmtId="0" fontId="23" fillId="0" borderId="51" xfId="0" applyFont="1" applyBorder="1" applyAlignment="1">
      <alignment horizontal="center" vertical="center"/>
    </xf>
    <xf numFmtId="0" fontId="23" fillId="0" borderId="52" xfId="0" applyFont="1" applyBorder="1" applyAlignment="1">
      <alignment horizontal="center" vertical="center"/>
    </xf>
    <xf numFmtId="0" fontId="23" fillId="0" borderId="53" xfId="0" applyFont="1" applyBorder="1" applyAlignment="1">
      <alignment horizontal="center" vertical="center"/>
    </xf>
    <xf numFmtId="0" fontId="23" fillId="0" borderId="46" xfId="0" applyFont="1" applyBorder="1" applyAlignment="1">
      <alignment horizontal="center" vertical="center"/>
    </xf>
    <xf numFmtId="0" fontId="22" fillId="0" borderId="36" xfId="0" applyFont="1" applyBorder="1" applyAlignment="1">
      <alignment horizontal="left" vertical="center"/>
    </xf>
    <xf numFmtId="0" fontId="22" fillId="0" borderId="37" xfId="0" applyFont="1" applyBorder="1" applyAlignment="1">
      <alignment horizontal="left" vertical="center"/>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スタイル 1" xfId="44"/>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5"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36">
    <dxf>
      <font>
        <b val="0"/>
        <i val="0"/>
        <strike val="0"/>
        <condense val="0"/>
        <extend val="0"/>
        <outline val="0"/>
        <shadow val="0"/>
        <u val="none"/>
        <vertAlign val="baseline"/>
        <sz val="11"/>
        <color theme="1"/>
        <name val="游ゴシック"/>
        <scheme val="minor"/>
      </font>
      <numFmt numFmtId="192" formatCode="yyyy/m/d;@"/>
      <fill>
        <patternFill patternType="none">
          <fgColor indexed="64"/>
          <bgColor indexed="65"/>
        </patternFill>
      </fill>
      <alignment horizontal="right" vertical="center" textRotation="0" wrapText="0" indent="0" justifyLastLine="0" shrinkToFit="0" readingOrder="0"/>
      <border diagonalUp="0" diagonalDown="0">
        <left/>
        <right style="thin">
          <color theme="4" tint="0.39997558519241921"/>
        </right>
        <top style="thin">
          <color theme="4" tint="0.39997558519241921"/>
        </top>
        <bottom style="thin">
          <color theme="4" tint="0.39997558519241921"/>
        </bottom>
        <vertical/>
        <horizontal/>
      </border>
    </dxf>
    <dxf>
      <numFmt numFmtId="30" formatCode="@"/>
    </dxf>
    <dxf>
      <numFmt numFmtId="30" formatCode="@"/>
    </dxf>
    <dxf>
      <numFmt numFmtId="30" formatCode="@"/>
    </dxf>
    <dxf>
      <numFmt numFmtId="0" formatCode="General"/>
    </dxf>
    <dxf>
      <numFmt numFmtId="30" formatCode="@"/>
    </dxf>
    <dxf>
      <font>
        <b val="0"/>
        <i val="0"/>
        <strike val="0"/>
        <condense val="0"/>
        <extend val="0"/>
        <outline val="0"/>
        <shadow val="0"/>
        <u val="none"/>
        <vertAlign val="baseline"/>
        <sz val="11"/>
        <color theme="1"/>
        <name val="游ゴシック"/>
        <scheme val="minor"/>
      </font>
      <numFmt numFmtId="181" formatCode="0_);[Red]\(0\)"/>
      <border diagonalUp="0" diagonalDown="0">
        <left/>
        <right style="thin">
          <color theme="4" tint="0.39997558519241921"/>
        </right>
        <top style="thin">
          <color theme="4" tint="0.39997558519241921"/>
        </top>
        <bottom style="thin">
          <color theme="4" tint="0.39997558519241921"/>
        </bottom>
        <vertical/>
        <horizontal/>
      </border>
    </dxf>
    <dxf>
      <numFmt numFmtId="179" formatCode="0.0_);[Red]\(0.0\)"/>
    </dxf>
    <dxf>
      <numFmt numFmtId="181" formatCode="0_);[Red]\(0\)"/>
    </dxf>
    <dxf>
      <font>
        <b val="0"/>
        <i val="0"/>
        <strike val="0"/>
        <condense val="0"/>
        <extend val="0"/>
        <outline val="0"/>
        <shadow val="0"/>
        <u val="none"/>
        <vertAlign val="baseline"/>
        <sz val="11"/>
        <color theme="1"/>
        <name val="游ゴシック"/>
        <scheme val="minor"/>
      </font>
    </dxf>
    <dxf>
      <numFmt numFmtId="181" formatCode="0_);[Red]\(0\)"/>
    </dxf>
    <dxf>
      <alignment horizontal="general" vertical="center" textRotation="0" wrapText="1" indent="0" justifyLastLine="0" shrinkToFit="0" readingOrder="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113555</xdr:colOff>
      <xdr:row>5</xdr:row>
      <xdr:rowOff>195943</xdr:rowOff>
    </xdr:from>
    <xdr:to>
      <xdr:col>6</xdr:col>
      <xdr:colOff>2094755</xdr:colOff>
      <xdr:row>22</xdr:row>
      <xdr:rowOff>65313</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3974355" y="1478643"/>
          <a:ext cx="1981200" cy="3946070"/>
        </a:xfrm>
        <a:prstGeom prst="roundRect">
          <a:avLst>
            <a:gd name="adj" fmla="val 3350"/>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・電気事業者が発行した直近１年間の消費電力量が記載された書類を添付</a:t>
          </a:r>
          <a:endParaRPr kumimoji="1" lang="en-US" altLang="ja-JP" sz="1100">
            <a:solidFill>
              <a:schemeClr val="tx1"/>
            </a:solidFill>
            <a:latin typeface="ＭＳ Ｐ明朝" panose="02020600040205080304" pitchFamily="18" charset="-128"/>
            <a:ea typeface="ＭＳ Ｐ明朝" panose="02020600040205080304" pitchFamily="18" charset="-128"/>
          </a:endParaRPr>
        </a:p>
        <a:p>
          <a:pPr algn="l"/>
          <a:endParaRPr kumimoji="1" lang="ja-JP" altLang="en-US" sz="1100">
            <a:solidFill>
              <a:schemeClr val="tx1"/>
            </a:solidFill>
            <a:latin typeface="ＭＳ Ｐ明朝" panose="02020600040205080304" pitchFamily="18" charset="-128"/>
            <a:ea typeface="ＭＳ Ｐ明朝" panose="02020600040205080304" pitchFamily="18" charset="-128"/>
          </a:endParaRPr>
        </a:p>
        <a:p>
          <a:pPr algn="l"/>
          <a:r>
            <a:rPr kumimoji="1" lang="ja-JP" altLang="en-US" sz="1100">
              <a:solidFill>
                <a:schemeClr val="tx1"/>
              </a:solidFill>
              <a:latin typeface="ＭＳ Ｐ明朝" panose="02020600040205080304" pitchFamily="18" charset="-128"/>
              <a:ea typeface="ＭＳ Ｐ明朝" panose="02020600040205080304" pitchFamily="18" charset="-128"/>
            </a:rPr>
            <a:t>・新築の場合は、年間消費電力量の積算の根拠となる資料（任意様式）を添付</a:t>
          </a:r>
          <a:endParaRPr kumimoji="1" lang="en-US" altLang="ja-JP" sz="1100">
            <a:solidFill>
              <a:schemeClr val="tx1"/>
            </a:solidFill>
            <a:latin typeface="ＭＳ Ｐ明朝" panose="02020600040205080304" pitchFamily="18" charset="-128"/>
            <a:ea typeface="ＭＳ Ｐ明朝" panose="02020600040205080304" pitchFamily="18" charset="-128"/>
          </a:endParaRPr>
        </a:p>
        <a:p>
          <a:pPr algn="l"/>
          <a:endParaRPr kumimoji="1" lang="ja-JP" altLang="en-US" sz="1100">
            <a:solidFill>
              <a:schemeClr val="tx1"/>
            </a:solidFill>
            <a:latin typeface="ＭＳ Ｐ明朝" panose="02020600040205080304" pitchFamily="18" charset="-128"/>
            <a:ea typeface="ＭＳ Ｐ明朝" panose="02020600040205080304" pitchFamily="18" charset="-128"/>
          </a:endParaRPr>
        </a:p>
        <a:p>
          <a:pPr algn="l"/>
          <a:r>
            <a:rPr lang="ja-JP" altLang="ja-JP" sz="1100">
              <a:solidFill>
                <a:schemeClr val="tx1"/>
              </a:solidFill>
              <a:effectLst/>
              <a:latin typeface="ＭＳ Ｐ明朝" panose="02020600040205080304" pitchFamily="18" charset="-128"/>
              <a:ea typeface="ＭＳ Ｐ明朝" panose="02020600040205080304" pitchFamily="18" charset="-128"/>
              <a:cs typeface="+mn-cs"/>
            </a:rPr>
            <a:t>※積算にあたっては、類似施設の実績や導入する電気設備の電力使用量を積み上げなど合理的な根拠を示し、過大とならないよう精査すること</a:t>
          </a:r>
          <a:endParaRPr kumimoji="1" lang="ja-JP" altLang="en-US" sz="11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6</xdr:col>
      <xdr:colOff>118785</xdr:colOff>
      <xdr:row>23</xdr:row>
      <xdr:rowOff>42904</xdr:rowOff>
    </xdr:from>
    <xdr:to>
      <xdr:col>6</xdr:col>
      <xdr:colOff>2099985</xdr:colOff>
      <xdr:row>28</xdr:row>
      <xdr:rowOff>108862</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3979585" y="5643604"/>
          <a:ext cx="1981200" cy="1272458"/>
        </a:xfrm>
        <a:prstGeom prst="roundRect">
          <a:avLst>
            <a:gd name="adj" fmla="val 628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・メーカー等のシミュレーションデータを添付</a:t>
          </a:r>
        </a:p>
      </xdr:txBody>
    </xdr:sp>
    <xdr:clientData/>
  </xdr:twoCellAnchor>
  <xdr:twoCellAnchor>
    <xdr:from>
      <xdr:col>6</xdr:col>
      <xdr:colOff>73211</xdr:colOff>
      <xdr:row>32</xdr:row>
      <xdr:rowOff>152401</xdr:rowOff>
    </xdr:from>
    <xdr:to>
      <xdr:col>6</xdr:col>
      <xdr:colOff>2089211</xdr:colOff>
      <xdr:row>37</xdr:row>
      <xdr:rowOff>174990</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3934011" y="7924801"/>
          <a:ext cx="2016000" cy="1203689"/>
        </a:xfrm>
        <a:prstGeom prst="roundRect">
          <a:avLst>
            <a:gd name="adj" fmla="val 628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・余剰電力を</a:t>
          </a:r>
          <a:r>
            <a:rPr kumimoji="1" lang="ja-JP" altLang="en-US" sz="1050">
              <a:solidFill>
                <a:schemeClr val="tx1"/>
              </a:solidFill>
              <a:effectLst/>
              <a:latin typeface="ＭＳ Ｐ明朝" panose="02020600040205080304" pitchFamily="18" charset="-128"/>
              <a:ea typeface="ＭＳ Ｐ明朝" panose="02020600040205080304" pitchFamily="18" charset="-128"/>
              <a:cs typeface="+mn-cs"/>
            </a:rPr>
            <a:t>売</a:t>
          </a:r>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電する場合記入</a:t>
          </a:r>
          <a:endParaRPr lang="ja-JP" altLang="ja-JP" sz="1050">
            <a:solidFill>
              <a:schemeClr val="tx1"/>
            </a:solidFill>
            <a:effectLst/>
            <a:latin typeface="ＭＳ Ｐ明朝" panose="02020600040205080304" pitchFamily="18" charset="-128"/>
            <a:ea typeface="ＭＳ Ｐ明朝" panose="02020600040205080304" pitchFamily="18" charset="-128"/>
          </a:endParaRPr>
        </a:p>
        <a:p>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　（売電しない場合「</a:t>
          </a:r>
          <a:r>
            <a:rPr kumimoji="1" lang="en-US" altLang="ja-JP" sz="1050">
              <a:solidFill>
                <a:schemeClr val="tx1"/>
              </a:solidFill>
              <a:effectLst/>
              <a:latin typeface="ＭＳ Ｐ明朝" panose="02020600040205080304" pitchFamily="18" charset="-128"/>
              <a:ea typeface="ＭＳ Ｐ明朝" panose="02020600040205080304" pitchFamily="18" charset="-128"/>
              <a:cs typeface="+mn-cs"/>
            </a:rPr>
            <a:t>0</a:t>
          </a:r>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a:t>
          </a:r>
          <a:endParaRPr lang="ja-JP" altLang="ja-JP" sz="1050">
            <a:solidFill>
              <a:schemeClr val="tx1"/>
            </a:solidFill>
            <a:effectLst/>
            <a:latin typeface="ＭＳ Ｐ明朝" panose="02020600040205080304" pitchFamily="18" charset="-128"/>
            <a:ea typeface="ＭＳ Ｐ明朝" panose="02020600040205080304" pitchFamily="18" charset="-128"/>
          </a:endParaRPr>
        </a:p>
        <a:p>
          <a:pPr eaLnBrk="1" fontAlgn="auto" latinLnBrk="0" hangingPunct="1"/>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・売電する場合、余剰電力</a:t>
          </a:r>
          <a:r>
            <a:rPr kumimoji="1" lang="ja-JP" altLang="en-US" sz="1050">
              <a:solidFill>
                <a:schemeClr val="tx1"/>
              </a:solidFill>
              <a:effectLst/>
              <a:latin typeface="ＭＳ Ｐ明朝" panose="02020600040205080304" pitchFamily="18" charset="-128"/>
              <a:ea typeface="ＭＳ Ｐ明朝" panose="02020600040205080304" pitchFamily="18" charset="-128"/>
              <a:cs typeface="+mn-cs"/>
            </a:rPr>
            <a:t>の</a:t>
          </a:r>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発生理由や</a:t>
          </a:r>
          <a:r>
            <a:rPr kumimoji="1" lang="ja-JP" altLang="en-US" sz="1050">
              <a:solidFill>
                <a:schemeClr val="tx1"/>
              </a:solidFill>
              <a:effectLst/>
              <a:latin typeface="ＭＳ Ｐ明朝" panose="02020600040205080304" pitchFamily="18" charset="-128"/>
              <a:ea typeface="ＭＳ Ｐ明朝" panose="02020600040205080304" pitchFamily="18" charset="-128"/>
              <a:cs typeface="+mn-cs"/>
            </a:rPr>
            <a:t>売電量の</a:t>
          </a:r>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算定方法について、メーカー等のシミュレーションデータや説明資料を添付</a:t>
          </a:r>
          <a:endParaRPr lang="ja-JP" altLang="ja-JP" sz="1050">
            <a:solidFill>
              <a:schemeClr val="tx1"/>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6</xdr:col>
      <xdr:colOff>109180</xdr:colOff>
      <xdr:row>29</xdr:row>
      <xdr:rowOff>76203</xdr:rowOff>
    </xdr:from>
    <xdr:to>
      <xdr:col>6</xdr:col>
      <xdr:colOff>2090380</xdr:colOff>
      <xdr:row>32</xdr:row>
      <xdr:rowOff>60956</xdr:rowOff>
    </xdr:to>
    <xdr:sp macro="" textlink="">
      <xdr:nvSpPr>
        <xdr:cNvPr id="5" name="角丸四角形 4">
          <a:extLst>
            <a:ext uri="{FF2B5EF4-FFF2-40B4-BE49-F238E27FC236}">
              <a16:creationId xmlns:a16="http://schemas.microsoft.com/office/drawing/2014/main" id="{00000000-0008-0000-0600-000005000000}"/>
            </a:ext>
          </a:extLst>
        </xdr:cNvPr>
        <xdr:cNvSpPr/>
      </xdr:nvSpPr>
      <xdr:spPr>
        <a:xfrm>
          <a:off x="3969980" y="7124703"/>
          <a:ext cx="1981200" cy="708653"/>
        </a:xfrm>
        <a:prstGeom prst="roundRect">
          <a:avLst>
            <a:gd name="adj" fmla="val 628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・「適合」（想定消費電力量≧想定発電量）であることを確認すること</a:t>
          </a:r>
          <a:endParaRPr kumimoji="1" lang="en-US" altLang="ja-JP" sz="11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6</xdr:col>
      <xdr:colOff>114300</xdr:colOff>
      <xdr:row>2</xdr:row>
      <xdr:rowOff>143436</xdr:rowOff>
    </xdr:from>
    <xdr:to>
      <xdr:col>6</xdr:col>
      <xdr:colOff>2095500</xdr:colOff>
      <xdr:row>4</xdr:row>
      <xdr:rowOff>206189</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3975100" y="714936"/>
          <a:ext cx="1981200" cy="545353"/>
        </a:xfrm>
        <a:prstGeom prst="roundRect">
          <a:avLst>
            <a:gd name="adj" fmla="val 628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・発電出力は小数点以下切り捨ての整数で記入</a:t>
          </a:r>
          <a:endParaRPr kumimoji="1" lang="en-US" altLang="ja-JP" sz="1100">
            <a:solidFill>
              <a:schemeClr val="tx1"/>
            </a:solidFill>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161364</xdr:colOff>
      <xdr:row>23</xdr:row>
      <xdr:rowOff>96371</xdr:rowOff>
    </xdr:from>
    <xdr:to>
      <xdr:col>8</xdr:col>
      <xdr:colOff>4034</xdr:colOff>
      <xdr:row>25</xdr:row>
      <xdr:rowOff>124121</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912184" y="5735171"/>
          <a:ext cx="3088790" cy="500190"/>
        </a:xfrm>
        <a:prstGeom prst="roundRect">
          <a:avLst>
            <a:gd name="adj" fmla="val 628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・ピークカット効果が見込める場合は、数値を入力し、メーカー等のシミュレーションデータを添付</a:t>
          </a:r>
        </a:p>
      </xdr:txBody>
    </xdr:sp>
    <xdr:clientData/>
  </xdr:twoCellAnchor>
  <xdr:twoCellAnchor>
    <xdr:from>
      <xdr:col>6</xdr:col>
      <xdr:colOff>331694</xdr:colOff>
      <xdr:row>2</xdr:row>
      <xdr:rowOff>107577</xdr:rowOff>
    </xdr:from>
    <xdr:to>
      <xdr:col>7</xdr:col>
      <xdr:colOff>1018941</xdr:colOff>
      <xdr:row>4</xdr:row>
      <xdr:rowOff>73412</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240754" y="679077"/>
          <a:ext cx="1510207" cy="438275"/>
        </a:xfrm>
        <a:prstGeom prst="roundRect">
          <a:avLst>
            <a:gd name="adj" fmla="val 590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ＭＳ Ｐ明朝" panose="02020600040205080304" pitchFamily="18" charset="-128"/>
              <a:ea typeface="ＭＳ Ｐ明朝" panose="02020600040205080304" pitchFamily="18" charset="-128"/>
            </a:rPr>
            <a:t>発電出力は整数</a:t>
          </a:r>
          <a:endParaRPr kumimoji="1" lang="en-US" altLang="ja-JP" sz="900">
            <a:solidFill>
              <a:schemeClr val="tx1"/>
            </a:solidFill>
            <a:latin typeface="ＭＳ Ｐ明朝" panose="02020600040205080304" pitchFamily="18" charset="-128"/>
            <a:ea typeface="ＭＳ Ｐ明朝" panose="02020600040205080304" pitchFamily="18" charset="-128"/>
          </a:endParaRPr>
        </a:p>
        <a:p>
          <a:pPr algn="l"/>
          <a:r>
            <a:rPr kumimoji="1" lang="en-US" altLang="ja-JP" sz="900">
              <a:solidFill>
                <a:schemeClr val="tx1"/>
              </a:solidFill>
              <a:latin typeface="ＭＳ Ｐ明朝" panose="02020600040205080304" pitchFamily="18" charset="-128"/>
              <a:ea typeface="ＭＳ Ｐ明朝" panose="02020600040205080304" pitchFamily="18" charset="-128"/>
            </a:rPr>
            <a:t>※</a:t>
          </a:r>
          <a:r>
            <a:rPr kumimoji="1" lang="ja-JP" altLang="en-US" sz="900">
              <a:solidFill>
                <a:schemeClr val="tx1"/>
              </a:solidFill>
              <a:latin typeface="ＭＳ Ｐ明朝" panose="02020600040205080304" pitchFamily="18" charset="-128"/>
              <a:ea typeface="ＭＳ Ｐ明朝" panose="02020600040205080304" pitchFamily="18" charset="-128"/>
            </a:rPr>
            <a:t>小数点以下切り捨て</a:t>
          </a:r>
        </a:p>
      </xdr:txBody>
    </xdr:sp>
    <xdr:clientData/>
  </xdr:twoCellAnchor>
  <xdr:twoCellAnchor>
    <xdr:from>
      <xdr:col>1</xdr:col>
      <xdr:colOff>376518</xdr:colOff>
      <xdr:row>4</xdr:row>
      <xdr:rowOff>62751</xdr:rowOff>
    </xdr:from>
    <xdr:to>
      <xdr:col>3</xdr:col>
      <xdr:colOff>312142</xdr:colOff>
      <xdr:row>6</xdr:row>
      <xdr:rowOff>28586</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506058" y="1106691"/>
          <a:ext cx="1878724" cy="438275"/>
        </a:xfrm>
        <a:prstGeom prst="roundRect">
          <a:avLst>
            <a:gd name="adj" fmla="val 590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ＭＳ Ｐ明朝" panose="02020600040205080304" pitchFamily="18" charset="-128"/>
              <a:ea typeface="ＭＳ Ｐ明朝" panose="02020600040205080304" pitchFamily="18" charset="-128"/>
            </a:rPr>
            <a:t>蓄電容量は小数点第１位まで</a:t>
          </a:r>
          <a:endParaRPr kumimoji="1" lang="en-US" altLang="ja-JP" sz="900">
            <a:solidFill>
              <a:schemeClr val="tx1"/>
            </a:solidFill>
            <a:latin typeface="ＭＳ Ｐ明朝" panose="02020600040205080304" pitchFamily="18" charset="-128"/>
            <a:ea typeface="ＭＳ Ｐ明朝" panose="02020600040205080304" pitchFamily="18" charset="-128"/>
          </a:endParaRPr>
        </a:p>
        <a:p>
          <a:pPr algn="l"/>
          <a:r>
            <a:rPr kumimoji="1" lang="en-US" altLang="ja-JP" sz="900">
              <a:solidFill>
                <a:schemeClr val="tx1"/>
              </a:solidFill>
              <a:latin typeface="ＭＳ Ｐ明朝" panose="02020600040205080304" pitchFamily="18" charset="-128"/>
              <a:ea typeface="ＭＳ Ｐ明朝" panose="02020600040205080304" pitchFamily="18" charset="-128"/>
            </a:rPr>
            <a:t>※</a:t>
          </a:r>
          <a:r>
            <a:rPr kumimoji="1" lang="ja-JP" altLang="en-US" sz="900">
              <a:solidFill>
                <a:schemeClr val="tx1"/>
              </a:solidFill>
              <a:latin typeface="ＭＳ Ｐ明朝" panose="02020600040205080304" pitchFamily="18" charset="-128"/>
              <a:ea typeface="ＭＳ Ｐ明朝" panose="02020600040205080304" pitchFamily="18" charset="-128"/>
            </a:rPr>
            <a:t>小数点第２位以下切り捨て</a:t>
          </a:r>
        </a:p>
      </xdr:txBody>
    </xdr:sp>
    <xdr:clientData/>
  </xdr:twoCellAnchor>
</xdr:wsDr>
</file>

<file path=xl/tables/table1.xml><?xml version="1.0" encoding="utf-8"?>
<table xmlns="http://schemas.openxmlformats.org/spreadsheetml/2006/main" id="2" name="テーブル2" displayName="テーブル2" ref="A1:AD2" totalsRowShown="0" headerRowDxfId="11">
  <autoFilter ref="A1:AD2"/>
  <tableColumns count="30">
    <tableColumn id="1" name="資金調達_x000a_(千円)" dataDxfId="10">
      <calculatedColumnFormula>'別紙1-1'!U24</calculatedColumnFormula>
    </tableColumn>
    <tableColumn id="2" name="受付番号_x000a_（内部用）"/>
    <tableColumn id="3" name="管理番号"/>
    <tableColumn id="4" name="受付日"/>
    <tableColumn id="5" name="受信時刻_x000a_（最終）"/>
    <tableColumn id="6" name="受付方法"/>
    <tableColumn id="7" name="申請者"/>
    <tableColumn id="8" name="住所"/>
    <tableColumn id="9" name="代表者職"/>
    <tableColumn id="10" name="氏名"/>
    <tableColumn id="11" name="交付申請額（円)" dataDxfId="9" dataCellStyle="桁区切り"/>
    <tableColumn id="12" name="区分">
      <calculatedColumnFormula>IF(B15&lt;50,"低圧","高圧")</calculatedColumnFormula>
    </tableColumn>
    <tableColumn id="13" name="導入設備の仕様_x000a_発電出力（kW)" dataDxfId="8"/>
    <tableColumn id="14" name="導入設備の仕様_x000a_蓄電容量(kWh）" dataDxfId="7"/>
    <tableColumn id="15" name="業種分類（大分類）"/>
    <tableColumn id="16" name="業種分類（中分類）"/>
    <tableColumn id="17" name="共同申請者_x000a_住所"/>
    <tableColumn id="18" name="共同申請者氏名"/>
    <tableColumn id="30" name="共同申請者_x000a_代表職"/>
    <tableColumn id="19" name="共同申請者法人代表者氏名"/>
    <tableColumn id="20" name="パネルの設置場所事業所名" dataDxfId="6"/>
    <tableColumn id="21" name="パネルの設置場所住所" dataDxfId="5"/>
    <tableColumn id="22" name="電話"/>
    <tableColumn id="23" name="FAX"/>
    <tableColumn id="24" name="E-mail" dataDxfId="4"/>
    <tableColumn id="25" name="事務担当者_x000a_所属" dataDxfId="3"/>
    <tableColumn id="26" name="事務担当者_x000a_氏名" dataDxfId="2"/>
    <tableColumn id="27" name="郵便番号"/>
    <tableColumn id="28" name="事務担当者住所" dataDxfId="1"/>
    <tableColumn id="29" name="補助対象事業完了予定年月日"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S32"/>
  <sheetViews>
    <sheetView showGridLines="0" tabSelected="1" view="pageBreakPreview" zoomScaleNormal="100" zoomScaleSheetLayoutView="100" workbookViewId="0"/>
  </sheetViews>
  <sheetFormatPr defaultColWidth="3" defaultRowHeight="18" x14ac:dyDescent="0.45"/>
  <cols>
    <col min="28" max="29" width="3" style="4"/>
    <col min="44" max="44" width="11.59765625" bestFit="1" customWidth="1"/>
    <col min="45" max="45" width="3.5" bestFit="1" customWidth="1"/>
  </cols>
  <sheetData>
    <row r="1" spans="1:29" x14ac:dyDescent="0.45">
      <c r="A1" s="1" t="s">
        <v>0</v>
      </c>
    </row>
    <row r="2" spans="1:29" ht="18" customHeight="1" x14ac:dyDescent="0.45">
      <c r="A2" s="5"/>
      <c r="S2" s="2"/>
      <c r="T2" s="92" t="s">
        <v>14</v>
      </c>
      <c r="U2" s="86"/>
      <c r="V2" s="92" t="s">
        <v>18</v>
      </c>
      <c r="W2" s="86"/>
      <c r="X2" s="92" t="s">
        <v>13</v>
      </c>
      <c r="Y2" s="86"/>
      <c r="Z2" s="92" t="s">
        <v>12</v>
      </c>
    </row>
    <row r="3" spans="1:29" x14ac:dyDescent="0.45">
      <c r="A3" s="3"/>
    </row>
    <row r="4" spans="1:29" x14ac:dyDescent="0.45">
      <c r="B4" s="1" t="s">
        <v>1</v>
      </c>
    </row>
    <row r="5" spans="1:29" x14ac:dyDescent="0.45">
      <c r="A5" s="1"/>
    </row>
    <row r="6" spans="1:29" x14ac:dyDescent="0.45">
      <c r="A6" s="199" t="s">
        <v>10</v>
      </c>
      <c r="B6" s="199"/>
      <c r="C6" s="199"/>
      <c r="D6" s="199"/>
      <c r="E6" s="199"/>
      <c r="F6" s="199"/>
      <c r="G6" s="199"/>
      <c r="H6" s="199"/>
      <c r="I6" s="199"/>
      <c r="J6" s="4" t="s">
        <v>9</v>
      </c>
      <c r="O6" s="198"/>
      <c r="P6" s="198"/>
      <c r="Q6" s="198"/>
      <c r="R6" s="198"/>
      <c r="S6" s="198"/>
      <c r="T6" s="198"/>
      <c r="U6" s="198"/>
      <c r="V6" s="198"/>
      <c r="W6" s="198"/>
      <c r="X6" s="198"/>
      <c r="Y6" s="198"/>
      <c r="Z6" s="198"/>
    </row>
    <row r="7" spans="1:29" x14ac:dyDescent="0.45">
      <c r="A7" s="5" t="s">
        <v>7</v>
      </c>
      <c r="B7" s="4"/>
      <c r="J7" s="4" t="s">
        <v>8</v>
      </c>
      <c r="O7" s="198"/>
      <c r="P7" s="198"/>
      <c r="Q7" s="198"/>
      <c r="R7" s="198"/>
      <c r="S7" s="198"/>
      <c r="T7" s="198"/>
      <c r="U7" s="198"/>
      <c r="V7" s="198"/>
      <c r="W7" s="198"/>
      <c r="X7" s="198"/>
      <c r="Y7" s="198"/>
      <c r="Z7" s="198"/>
    </row>
    <row r="8" spans="1:29" ht="18" customHeight="1" x14ac:dyDescent="0.45">
      <c r="A8" s="5"/>
      <c r="B8" s="197" t="s">
        <v>420</v>
      </c>
      <c r="C8" s="197"/>
      <c r="D8" s="197"/>
      <c r="E8" s="197"/>
      <c r="F8" s="197"/>
      <c r="G8" s="197"/>
      <c r="H8" s="197"/>
      <c r="I8" s="197"/>
      <c r="J8" s="197"/>
      <c r="K8" s="197"/>
      <c r="L8" s="197"/>
      <c r="M8" s="197"/>
      <c r="O8" s="198"/>
      <c r="P8" s="198"/>
      <c r="Q8" s="198"/>
      <c r="R8" s="198"/>
      <c r="S8" s="198"/>
      <c r="T8" s="198"/>
      <c r="U8" s="198"/>
      <c r="V8" s="198"/>
      <c r="W8" s="198"/>
      <c r="X8" s="198"/>
      <c r="Y8" s="198"/>
      <c r="Z8" s="198"/>
      <c r="AB8" s="4" t="s">
        <v>490</v>
      </c>
      <c r="AC8" s="4" t="s">
        <v>491</v>
      </c>
    </row>
    <row r="9" spans="1:29" x14ac:dyDescent="0.45">
      <c r="A9" s="3"/>
      <c r="O9" s="4"/>
      <c r="P9" s="4"/>
      <c r="Q9" s="4"/>
      <c r="R9" s="4"/>
      <c r="S9" s="4"/>
      <c r="T9" s="4"/>
      <c r="U9" s="4"/>
      <c r="V9" s="4"/>
      <c r="W9" s="4"/>
      <c r="X9" s="4"/>
      <c r="Y9" s="4"/>
      <c r="Z9" s="4"/>
    </row>
    <row r="10" spans="1:29" x14ac:dyDescent="0.45">
      <c r="A10" s="199" t="s">
        <v>11</v>
      </c>
      <c r="B10" s="199"/>
      <c r="C10" s="199"/>
      <c r="D10" s="199"/>
      <c r="E10" s="199"/>
      <c r="F10" s="199"/>
      <c r="G10" s="199"/>
      <c r="H10" s="199"/>
      <c r="I10" s="199"/>
      <c r="J10" s="4" t="s">
        <v>9</v>
      </c>
      <c r="O10" s="198"/>
      <c r="P10" s="198"/>
      <c r="Q10" s="198"/>
      <c r="R10" s="198"/>
      <c r="S10" s="198"/>
      <c r="T10" s="198"/>
      <c r="U10" s="198"/>
      <c r="V10" s="198"/>
      <c r="W10" s="198"/>
      <c r="X10" s="198"/>
      <c r="Y10" s="198"/>
      <c r="Z10" s="198"/>
      <c r="AB10" s="145" t="s">
        <v>74</v>
      </c>
      <c r="AC10" s="4" t="s">
        <v>78</v>
      </c>
    </row>
    <row r="11" spans="1:29" x14ac:dyDescent="0.45">
      <c r="A11" s="5"/>
      <c r="B11" s="4"/>
      <c r="J11" s="4" t="s">
        <v>8</v>
      </c>
      <c r="O11" s="198"/>
      <c r="P11" s="198"/>
      <c r="Q11" s="198"/>
      <c r="R11" s="198"/>
      <c r="S11" s="198"/>
      <c r="T11" s="198"/>
      <c r="U11" s="198"/>
      <c r="V11" s="198"/>
      <c r="W11" s="198"/>
      <c r="X11" s="198"/>
      <c r="Y11" s="198"/>
      <c r="Z11" s="198"/>
    </row>
    <row r="12" spans="1:29" x14ac:dyDescent="0.45">
      <c r="A12" s="1"/>
      <c r="B12" s="197" t="s">
        <v>420</v>
      </c>
      <c r="C12" s="197"/>
      <c r="D12" s="197"/>
      <c r="E12" s="197"/>
      <c r="F12" s="197"/>
      <c r="G12" s="197"/>
      <c r="H12" s="197"/>
      <c r="I12" s="197"/>
      <c r="J12" s="197"/>
      <c r="K12" s="197"/>
      <c r="L12" s="197"/>
      <c r="M12" s="197"/>
      <c r="O12" s="198"/>
      <c r="P12" s="198"/>
      <c r="Q12" s="198"/>
      <c r="R12" s="198"/>
      <c r="S12" s="198"/>
      <c r="T12" s="198"/>
      <c r="U12" s="198"/>
      <c r="V12" s="198"/>
      <c r="W12" s="198"/>
      <c r="X12" s="198"/>
      <c r="Y12" s="198"/>
      <c r="Z12" s="198"/>
      <c r="AB12" s="4" t="s">
        <v>490</v>
      </c>
      <c r="AC12" s="4" t="s">
        <v>491</v>
      </c>
    </row>
    <row r="13" spans="1:29" x14ac:dyDescent="0.45">
      <c r="A13" s="1"/>
    </row>
    <row r="14" spans="1:29" ht="18" customHeight="1" x14ac:dyDescent="0.45">
      <c r="A14" s="202" t="s">
        <v>523</v>
      </c>
      <c r="B14" s="202"/>
      <c r="C14" s="202"/>
      <c r="D14" s="202"/>
      <c r="E14" s="202"/>
      <c r="F14" s="202"/>
      <c r="G14" s="202"/>
      <c r="H14" s="202"/>
      <c r="I14" s="202"/>
      <c r="J14" s="202"/>
      <c r="K14" s="202"/>
      <c r="L14" s="202"/>
      <c r="M14" s="202"/>
      <c r="N14" s="202"/>
      <c r="O14" s="202"/>
      <c r="P14" s="202"/>
      <c r="Q14" s="202"/>
      <c r="R14" s="202"/>
      <c r="S14" s="202"/>
      <c r="T14" s="202"/>
      <c r="U14" s="202"/>
      <c r="V14" s="202"/>
      <c r="W14" s="202"/>
      <c r="X14" s="202"/>
      <c r="Y14" s="202"/>
      <c r="Z14" s="202"/>
    </row>
    <row r="15" spans="1:29" x14ac:dyDescent="0.45">
      <c r="A15" s="3"/>
    </row>
    <row r="16" spans="1:29" x14ac:dyDescent="0.45">
      <c r="A16" s="3"/>
    </row>
    <row r="17" spans="1:45" ht="48" customHeight="1" x14ac:dyDescent="0.45">
      <c r="A17" s="203" t="s">
        <v>524</v>
      </c>
      <c r="B17" s="203"/>
      <c r="C17" s="203"/>
      <c r="D17" s="203"/>
      <c r="E17" s="203"/>
      <c r="F17" s="203"/>
      <c r="G17" s="203"/>
      <c r="H17" s="203"/>
      <c r="I17" s="203"/>
      <c r="J17" s="203"/>
      <c r="K17" s="203"/>
      <c r="L17" s="203"/>
      <c r="M17" s="203"/>
      <c r="N17" s="203"/>
      <c r="O17" s="203"/>
      <c r="P17" s="203"/>
      <c r="Q17" s="203"/>
      <c r="R17" s="203"/>
      <c r="S17" s="203"/>
      <c r="T17" s="203"/>
      <c r="U17" s="203"/>
      <c r="V17" s="203"/>
      <c r="W17" s="203"/>
      <c r="X17" s="203"/>
      <c r="Y17" s="203"/>
      <c r="Z17" s="203"/>
    </row>
    <row r="18" spans="1:45" ht="18" customHeight="1" x14ac:dyDescent="0.45">
      <c r="A18" s="5"/>
    </row>
    <row r="19" spans="1:45" ht="45.45" customHeight="1" x14ac:dyDescent="0.45">
      <c r="A19" s="205" t="s">
        <v>2</v>
      </c>
      <c r="B19" s="205"/>
      <c r="C19" s="205"/>
      <c r="D19" s="205"/>
      <c r="E19" s="205"/>
      <c r="F19" s="205"/>
      <c r="G19" s="205"/>
      <c r="H19" s="205"/>
      <c r="I19" s="205"/>
      <c r="J19" s="208" t="s">
        <v>16</v>
      </c>
      <c r="K19" s="204"/>
      <c r="L19" s="204"/>
      <c r="M19" s="209"/>
      <c r="N19" s="209"/>
      <c r="O19" s="209"/>
      <c r="P19" s="209"/>
      <c r="Q19" s="209"/>
      <c r="R19" s="209"/>
      <c r="S19" s="209"/>
      <c r="T19" s="209"/>
      <c r="U19" s="209"/>
      <c r="V19" s="209"/>
      <c r="W19" s="209"/>
      <c r="X19" s="200" t="s">
        <v>17</v>
      </c>
      <c r="Y19" s="200"/>
      <c r="Z19" s="201"/>
      <c r="AB19" s="4" t="s">
        <v>74</v>
      </c>
      <c r="AC19" s="4" t="s">
        <v>475</v>
      </c>
      <c r="AR19" s="146">
        <f>'別紙1-2'!F31</f>
        <v>0</v>
      </c>
      <c r="AS19" s="4" t="s">
        <v>457</v>
      </c>
    </row>
    <row r="20" spans="1:45" ht="45.45" customHeight="1" x14ac:dyDescent="0.45">
      <c r="A20" s="206" t="s">
        <v>15</v>
      </c>
      <c r="B20" s="206"/>
      <c r="C20" s="206"/>
      <c r="D20" s="206"/>
      <c r="E20" s="206"/>
      <c r="F20" s="206"/>
      <c r="G20" s="206"/>
      <c r="H20" s="206"/>
      <c r="I20" s="206"/>
      <c r="J20" s="100"/>
      <c r="K20" s="101"/>
      <c r="L20" s="204" t="s">
        <v>14</v>
      </c>
      <c r="M20" s="204"/>
      <c r="N20" s="207"/>
      <c r="O20" s="207"/>
      <c r="P20" s="101" t="s">
        <v>18</v>
      </c>
      <c r="Q20" s="207"/>
      <c r="R20" s="207"/>
      <c r="S20" s="101" t="s">
        <v>13</v>
      </c>
      <c r="T20" s="207"/>
      <c r="U20" s="207"/>
      <c r="V20" s="101" t="s">
        <v>12</v>
      </c>
      <c r="W20" s="101"/>
      <c r="X20" s="101"/>
      <c r="Y20" s="101"/>
      <c r="Z20" s="102"/>
    </row>
    <row r="21" spans="1:45" ht="45.45" customHeight="1" x14ac:dyDescent="0.45">
      <c r="A21" s="230" t="s">
        <v>19</v>
      </c>
      <c r="B21" s="200"/>
      <c r="C21" s="200"/>
      <c r="D21" s="200"/>
      <c r="E21" s="200"/>
      <c r="F21" s="200"/>
      <c r="G21" s="200"/>
      <c r="H21" s="200"/>
      <c r="I21" s="200"/>
      <c r="J21" s="100"/>
      <c r="K21" s="101"/>
      <c r="L21" s="204" t="s">
        <v>14</v>
      </c>
      <c r="M21" s="204"/>
      <c r="N21" s="207"/>
      <c r="O21" s="207"/>
      <c r="P21" s="101" t="s">
        <v>18</v>
      </c>
      <c r="Q21" s="207"/>
      <c r="R21" s="207"/>
      <c r="S21" s="101" t="s">
        <v>13</v>
      </c>
      <c r="T21" s="207"/>
      <c r="U21" s="207"/>
      <c r="V21" s="101" t="s">
        <v>12</v>
      </c>
      <c r="W21" s="101"/>
      <c r="X21" s="101"/>
      <c r="Y21" s="101"/>
      <c r="Z21" s="102"/>
    </row>
    <row r="22" spans="1:45" ht="45.45" customHeight="1" x14ac:dyDescent="0.45">
      <c r="A22" s="205" t="s">
        <v>421</v>
      </c>
      <c r="B22" s="205"/>
      <c r="C22" s="205"/>
      <c r="D22" s="205"/>
      <c r="E22" s="205"/>
      <c r="F22" s="205"/>
      <c r="G22" s="205"/>
      <c r="H22" s="205"/>
      <c r="I22" s="205"/>
      <c r="J22" s="208" t="s">
        <v>16</v>
      </c>
      <c r="K22" s="204"/>
      <c r="L22" s="204"/>
      <c r="M22" s="229">
        <f>'添付5（太陽光）'!H59+'添付5（蓄電池）'!H59</f>
        <v>0</v>
      </c>
      <c r="N22" s="229"/>
      <c r="O22" s="229"/>
      <c r="P22" s="229"/>
      <c r="Q22" s="229"/>
      <c r="R22" s="229"/>
      <c r="S22" s="229"/>
      <c r="T22" s="229"/>
      <c r="U22" s="229"/>
      <c r="V22" s="229"/>
      <c r="W22" s="229"/>
      <c r="X22" s="200" t="s">
        <v>17</v>
      </c>
      <c r="Y22" s="200"/>
      <c r="Z22" s="201"/>
      <c r="AB22" s="4" t="s">
        <v>74</v>
      </c>
      <c r="AC22" s="4" t="s">
        <v>391</v>
      </c>
    </row>
    <row r="23" spans="1:45" ht="18" customHeight="1" x14ac:dyDescent="0.45">
      <c r="A23" s="212" t="s">
        <v>3</v>
      </c>
      <c r="B23" s="213"/>
      <c r="C23" s="213"/>
      <c r="D23" s="213"/>
      <c r="E23" s="213"/>
      <c r="F23" s="213"/>
      <c r="G23" s="213"/>
      <c r="H23" s="213"/>
      <c r="I23" s="213"/>
      <c r="J23" s="212" t="s">
        <v>24</v>
      </c>
      <c r="K23" s="213"/>
      <c r="L23" s="213"/>
      <c r="M23" s="6" t="s">
        <v>492</v>
      </c>
      <c r="N23" s="227"/>
      <c r="O23" s="228"/>
      <c r="P23" s="6" t="s">
        <v>20</v>
      </c>
      <c r="Q23" s="228"/>
      <c r="R23" s="228"/>
      <c r="S23" s="228"/>
      <c r="T23" s="7"/>
      <c r="U23" s="7"/>
      <c r="V23" s="7"/>
      <c r="W23" s="7"/>
      <c r="X23" s="7"/>
      <c r="Y23" s="7"/>
      <c r="Z23" s="8"/>
    </row>
    <row r="24" spans="1:45" ht="18" customHeight="1" x14ac:dyDescent="0.45">
      <c r="A24" s="210"/>
      <c r="B24" s="211"/>
      <c r="C24" s="211"/>
      <c r="D24" s="211"/>
      <c r="E24" s="211"/>
      <c r="F24" s="211"/>
      <c r="G24" s="211"/>
      <c r="H24" s="211"/>
      <c r="I24" s="211"/>
      <c r="J24" s="9"/>
      <c r="K24" s="5"/>
      <c r="L24" s="5"/>
      <c r="M24" s="220"/>
      <c r="N24" s="220"/>
      <c r="O24" s="220"/>
      <c r="P24" s="220"/>
      <c r="Q24" s="220"/>
      <c r="R24" s="220"/>
      <c r="S24" s="220"/>
      <c r="T24" s="220"/>
      <c r="U24" s="220"/>
      <c r="V24" s="220"/>
      <c r="W24" s="220"/>
      <c r="X24" s="220"/>
      <c r="Y24" s="220"/>
      <c r="Z24" s="221"/>
    </row>
    <row r="25" spans="1:45" ht="18" customHeight="1" x14ac:dyDescent="0.45">
      <c r="A25" s="210"/>
      <c r="B25" s="211"/>
      <c r="C25" s="211"/>
      <c r="D25" s="211"/>
      <c r="E25" s="211"/>
      <c r="F25" s="211"/>
      <c r="G25" s="211"/>
      <c r="H25" s="211"/>
      <c r="I25" s="211"/>
      <c r="J25" s="223" t="s">
        <v>4</v>
      </c>
      <c r="K25" s="224"/>
      <c r="L25" s="224"/>
      <c r="M25" s="225" t="str">
        <f>IF(O7&lt;&gt;"",O7,"")</f>
        <v/>
      </c>
      <c r="N25" s="225"/>
      <c r="O25" s="225"/>
      <c r="P25" s="225"/>
      <c r="Q25" s="225"/>
      <c r="R25" s="225"/>
      <c r="S25" s="225"/>
      <c r="T25" s="225"/>
      <c r="U25" s="225"/>
      <c r="V25" s="225"/>
      <c r="W25" s="225"/>
      <c r="X25" s="225"/>
      <c r="Y25" s="225"/>
      <c r="Z25" s="226"/>
      <c r="AB25" s="4" t="s">
        <v>74</v>
      </c>
      <c r="AC25" s="4" t="s">
        <v>484</v>
      </c>
    </row>
    <row r="26" spans="1:45" ht="18" customHeight="1" x14ac:dyDescent="0.45">
      <c r="A26" s="210"/>
      <c r="B26" s="211"/>
      <c r="C26" s="211"/>
      <c r="D26" s="211"/>
      <c r="E26" s="211"/>
      <c r="F26" s="211"/>
      <c r="G26" s="211"/>
      <c r="H26" s="211"/>
      <c r="I26" s="211"/>
      <c r="J26" s="210" t="s">
        <v>5</v>
      </c>
      <c r="K26" s="211"/>
      <c r="L26" s="211"/>
      <c r="M26" s="220"/>
      <c r="N26" s="220"/>
      <c r="O26" s="220"/>
      <c r="P26" s="220"/>
      <c r="Q26" s="220"/>
      <c r="R26" s="220"/>
      <c r="S26" s="220"/>
      <c r="T26" s="220"/>
      <c r="U26" s="220"/>
      <c r="V26" s="220"/>
      <c r="W26" s="220"/>
      <c r="X26" s="220"/>
      <c r="Y26" s="220"/>
      <c r="Z26" s="221"/>
    </row>
    <row r="27" spans="1:45" ht="18" customHeight="1" x14ac:dyDescent="0.45">
      <c r="A27" s="210"/>
      <c r="B27" s="211"/>
      <c r="C27" s="211"/>
      <c r="D27" s="211"/>
      <c r="E27" s="211"/>
      <c r="F27" s="211"/>
      <c r="G27" s="211"/>
      <c r="H27" s="211"/>
      <c r="I27" s="211"/>
      <c r="J27" s="210" t="s">
        <v>6</v>
      </c>
      <c r="K27" s="211"/>
      <c r="L27" s="211"/>
      <c r="M27" s="220"/>
      <c r="N27" s="220"/>
      <c r="O27" s="220"/>
      <c r="P27" s="220"/>
      <c r="Q27" s="220"/>
      <c r="R27" s="220"/>
      <c r="S27" s="220"/>
      <c r="T27" s="220"/>
      <c r="U27" s="220"/>
      <c r="V27" s="220"/>
      <c r="W27" s="220"/>
      <c r="X27" s="220"/>
      <c r="Y27" s="220"/>
      <c r="Z27" s="221"/>
      <c r="AB27" s="4" t="s">
        <v>74</v>
      </c>
      <c r="AC27" s="4" t="s">
        <v>448</v>
      </c>
    </row>
    <row r="28" spans="1:45" ht="18" customHeight="1" x14ac:dyDescent="0.45">
      <c r="A28" s="210"/>
      <c r="B28" s="211"/>
      <c r="C28" s="211"/>
      <c r="D28" s="211"/>
      <c r="E28" s="211"/>
      <c r="F28" s="211"/>
      <c r="G28" s="211"/>
      <c r="H28" s="211"/>
      <c r="I28" s="211"/>
      <c r="J28" s="210" t="s">
        <v>23</v>
      </c>
      <c r="K28" s="211"/>
      <c r="L28" s="211"/>
      <c r="M28" s="222"/>
      <c r="N28" s="222"/>
      <c r="O28" s="222"/>
      <c r="P28" s="222"/>
      <c r="Q28" s="222"/>
      <c r="R28" s="222"/>
      <c r="S28" s="202" t="s">
        <v>30</v>
      </c>
      <c r="T28" s="202"/>
      <c r="U28" s="220"/>
      <c r="V28" s="220"/>
      <c r="W28" s="220"/>
      <c r="X28" s="220"/>
      <c r="Y28" s="220"/>
      <c r="Z28" s="221"/>
      <c r="AC28" s="4" t="s">
        <v>449</v>
      </c>
    </row>
    <row r="29" spans="1:45" ht="18" customHeight="1" x14ac:dyDescent="0.45">
      <c r="A29" s="214"/>
      <c r="B29" s="215"/>
      <c r="C29" s="215"/>
      <c r="D29" s="215"/>
      <c r="E29" s="215"/>
      <c r="F29" s="215"/>
      <c r="G29" s="215"/>
      <c r="H29" s="215"/>
      <c r="I29" s="215"/>
      <c r="J29" s="216" t="s">
        <v>21</v>
      </c>
      <c r="K29" s="217"/>
      <c r="L29" s="217"/>
      <c r="M29" s="218"/>
      <c r="N29" s="218"/>
      <c r="O29" s="218"/>
      <c r="P29" s="218"/>
      <c r="Q29" s="218"/>
      <c r="R29" s="218"/>
      <c r="S29" s="10" t="s">
        <v>22</v>
      </c>
      <c r="T29" s="218"/>
      <c r="U29" s="218"/>
      <c r="V29" s="218"/>
      <c r="W29" s="218"/>
      <c r="X29" s="218"/>
      <c r="Y29" s="218"/>
      <c r="Z29" s="219"/>
      <c r="AC29" s="4" t="s">
        <v>450</v>
      </c>
    </row>
    <row r="30" spans="1:45" ht="16.2" customHeight="1" x14ac:dyDescent="0.45">
      <c r="A30" s="213" t="s">
        <v>27</v>
      </c>
      <c r="B30" s="213"/>
      <c r="C30" s="5" t="s">
        <v>422</v>
      </c>
    </row>
    <row r="31" spans="1:45" ht="27" customHeight="1" x14ac:dyDescent="0.45">
      <c r="A31" s="203" t="s">
        <v>25</v>
      </c>
      <c r="B31" s="203"/>
      <c r="C31" s="203" t="s">
        <v>26</v>
      </c>
      <c r="D31" s="203"/>
      <c r="E31" s="203"/>
      <c r="F31" s="203"/>
      <c r="G31" s="203"/>
      <c r="H31" s="203"/>
      <c r="I31" s="203"/>
      <c r="J31" s="203"/>
      <c r="K31" s="203"/>
      <c r="L31" s="203"/>
      <c r="M31" s="203"/>
      <c r="N31" s="203"/>
      <c r="O31" s="203"/>
      <c r="P31" s="203"/>
      <c r="Q31" s="203"/>
      <c r="R31" s="203"/>
      <c r="S31" s="203"/>
      <c r="T31" s="203"/>
      <c r="U31" s="203"/>
      <c r="V31" s="203"/>
      <c r="W31" s="203"/>
      <c r="X31" s="203"/>
      <c r="Y31" s="203"/>
      <c r="Z31" s="203"/>
    </row>
    <row r="32" spans="1:45" ht="16.2" customHeight="1" x14ac:dyDescent="0.45">
      <c r="A32" s="1" t="s">
        <v>28</v>
      </c>
      <c r="C32" s="5" t="s">
        <v>29</v>
      </c>
    </row>
  </sheetData>
  <sheetProtection sheet="1" objects="1" scenarios="1"/>
  <mergeCells count="53">
    <mergeCell ref="A22:I22"/>
    <mergeCell ref="J22:L22"/>
    <mergeCell ref="M22:W22"/>
    <mergeCell ref="X22:Z22"/>
    <mergeCell ref="A21:I21"/>
    <mergeCell ref="N21:O21"/>
    <mergeCell ref="Q21:R21"/>
    <mergeCell ref="T21:U21"/>
    <mergeCell ref="L21:M21"/>
    <mergeCell ref="M25:Z25"/>
    <mergeCell ref="J23:L23"/>
    <mergeCell ref="N23:O23"/>
    <mergeCell ref="Q23:S23"/>
    <mergeCell ref="M24:Z24"/>
    <mergeCell ref="C31:Z31"/>
    <mergeCell ref="A31:B31"/>
    <mergeCell ref="J26:L26"/>
    <mergeCell ref="J27:L27"/>
    <mergeCell ref="J28:L28"/>
    <mergeCell ref="A23:I29"/>
    <mergeCell ref="A30:B30"/>
    <mergeCell ref="J29:L29"/>
    <mergeCell ref="M29:R29"/>
    <mergeCell ref="T29:Z29"/>
    <mergeCell ref="S28:T28"/>
    <mergeCell ref="U28:Z28"/>
    <mergeCell ref="M28:R28"/>
    <mergeCell ref="M27:Z27"/>
    <mergeCell ref="M26:Z26"/>
    <mergeCell ref="J25:L25"/>
    <mergeCell ref="L20:M20"/>
    <mergeCell ref="A19:I19"/>
    <mergeCell ref="A20:I20"/>
    <mergeCell ref="T20:U20"/>
    <mergeCell ref="Q20:R20"/>
    <mergeCell ref="N20:O20"/>
    <mergeCell ref="J19:L19"/>
    <mergeCell ref="M19:W19"/>
    <mergeCell ref="X19:Z19"/>
    <mergeCell ref="O10:Z10"/>
    <mergeCell ref="O11:Z11"/>
    <mergeCell ref="A14:Z14"/>
    <mergeCell ref="A17:Z17"/>
    <mergeCell ref="O12:R12"/>
    <mergeCell ref="S12:Z12"/>
    <mergeCell ref="B8:M8"/>
    <mergeCell ref="B12:M12"/>
    <mergeCell ref="O8:R8"/>
    <mergeCell ref="S8:Z8"/>
    <mergeCell ref="A6:I6"/>
    <mergeCell ref="A10:I10"/>
    <mergeCell ref="O6:Z6"/>
    <mergeCell ref="O7:Z7"/>
  </mergeCells>
  <phoneticPr fontId="21"/>
  <conditionalFormatting sqref="O10:Z10 M19:W19 M22:W22">
    <cfRule type="containsBlanks" dxfId="35" priority="10">
      <formula>LEN(TRIM(M10))=0</formula>
    </cfRule>
  </conditionalFormatting>
  <conditionalFormatting sqref="O6:Z7 O8 S8">
    <cfRule type="containsBlanks" dxfId="34" priority="8">
      <formula>LEN(TRIM(O6))=0</formula>
    </cfRule>
  </conditionalFormatting>
  <conditionalFormatting sqref="U2 W2 Y2">
    <cfRule type="containsBlanks" dxfId="33" priority="7">
      <formula>LEN(TRIM(U2))=0</formula>
    </cfRule>
  </conditionalFormatting>
  <conditionalFormatting sqref="N20:O21 Q20:R21 T20:U21">
    <cfRule type="containsBlanks" dxfId="32" priority="6">
      <formula>LEN(TRIM(N20))=0</formula>
    </cfRule>
  </conditionalFormatting>
  <conditionalFormatting sqref="N23:O23 Q23:S23 M24:Z24">
    <cfRule type="containsBlanks" dxfId="31" priority="5">
      <formula>LEN(TRIM(M23))=0</formula>
    </cfRule>
  </conditionalFormatting>
  <conditionalFormatting sqref="M26:Z27 M28:R29 U28:Z28 T29:Z29">
    <cfRule type="containsBlanks" dxfId="30" priority="4">
      <formula>LEN(TRIM(M26))=0</formula>
    </cfRule>
  </conditionalFormatting>
  <conditionalFormatting sqref="O11">
    <cfRule type="containsBlanks" dxfId="29" priority="3">
      <formula>LEN(TRIM(O11))=0</formula>
    </cfRule>
  </conditionalFormatting>
  <conditionalFormatting sqref="O12">
    <cfRule type="containsBlanks" dxfId="28" priority="2">
      <formula>LEN(TRIM(O12))=0</formula>
    </cfRule>
  </conditionalFormatting>
  <conditionalFormatting sqref="S12">
    <cfRule type="containsBlanks" dxfId="27" priority="1">
      <formula>LEN(TRIM(S12))=0</formula>
    </cfRule>
  </conditionalFormatting>
  <pageMargins left="0.78740157480314965" right="0.78740157480314965" top="0.78740157480314965" bottom="0.59055118110236227" header="0.51181102362204722" footer="0.51181102362204722"/>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N71"/>
  <sheetViews>
    <sheetView showGridLines="0" view="pageBreakPreview" zoomScale="80" zoomScaleNormal="100" zoomScaleSheetLayoutView="80" workbookViewId="0">
      <selection sqref="A1:B1"/>
    </sheetView>
  </sheetViews>
  <sheetFormatPr defaultColWidth="8.69921875" defaultRowHeight="13.2" x14ac:dyDescent="0.45"/>
  <cols>
    <col min="1" max="1" width="1" style="14" customWidth="1"/>
    <col min="2" max="2" width="8.69921875" style="14" customWidth="1"/>
    <col min="3" max="3" width="16.59765625" style="14" customWidth="1"/>
    <col min="4" max="4" width="21.69921875" style="16" customWidth="1"/>
    <col min="5" max="5" width="13.69921875" style="14" customWidth="1"/>
    <col min="6" max="7" width="6.69921875" style="14" customWidth="1"/>
    <col min="8" max="8" width="18.59765625" style="14" customWidth="1"/>
    <col min="9" max="9" width="6.5" style="14" customWidth="1"/>
    <col min="10" max="10" width="16" style="17" customWidth="1"/>
    <col min="11" max="11" width="1" style="14" customWidth="1"/>
    <col min="12" max="12" width="3.19921875" style="14" customWidth="1"/>
    <col min="13" max="13" width="8.69921875" style="15"/>
    <col min="14" max="16384" width="8.69921875" style="14"/>
  </cols>
  <sheetData>
    <row r="1" spans="1:14" ht="27" customHeight="1" thickBot="1" x14ac:dyDescent="0.5">
      <c r="A1" s="366" t="s">
        <v>201</v>
      </c>
      <c r="B1" s="367"/>
      <c r="C1" s="386" t="s">
        <v>236</v>
      </c>
      <c r="D1" s="387"/>
      <c r="E1" s="387"/>
      <c r="F1" s="387"/>
      <c r="G1" s="387"/>
      <c r="H1" s="387"/>
      <c r="I1" s="387"/>
      <c r="J1" s="388"/>
      <c r="M1" s="26" t="s">
        <v>74</v>
      </c>
      <c r="N1" s="27" t="s">
        <v>237</v>
      </c>
    </row>
    <row r="2" spans="1:14" ht="16.2" customHeight="1" thickBot="1" x14ac:dyDescent="0.5">
      <c r="A2" s="51"/>
      <c r="B2" s="51"/>
      <c r="C2" s="51"/>
      <c r="D2" s="52"/>
      <c r="E2" s="51"/>
      <c r="F2" s="51"/>
      <c r="G2" s="51"/>
      <c r="H2" s="51"/>
      <c r="I2" s="51"/>
      <c r="J2" s="53"/>
    </row>
    <row r="3" spans="1:14" ht="16.2" customHeight="1" thickBot="1" x14ac:dyDescent="0.5">
      <c r="A3" s="51"/>
      <c r="B3" s="54" t="s">
        <v>204</v>
      </c>
      <c r="C3" s="55"/>
      <c r="D3" s="56">
        <f>MIN(D5,D6,D7)</f>
        <v>0</v>
      </c>
      <c r="E3" s="51" t="s">
        <v>205</v>
      </c>
      <c r="J3" s="52"/>
      <c r="M3" s="26" t="s">
        <v>74</v>
      </c>
      <c r="N3" s="27" t="s">
        <v>152</v>
      </c>
    </row>
    <row r="4" spans="1:14" ht="16.2" customHeight="1" thickBot="1" x14ac:dyDescent="0.5">
      <c r="A4" s="51"/>
      <c r="B4" s="51"/>
      <c r="C4" s="425"/>
      <c r="D4" s="425"/>
      <c r="E4" s="425"/>
      <c r="J4" s="52"/>
    </row>
    <row r="5" spans="1:14" ht="16.2" customHeight="1" thickBot="1" x14ac:dyDescent="0.5">
      <c r="A5" s="51"/>
      <c r="B5" s="55"/>
      <c r="C5" s="57" t="s">
        <v>206</v>
      </c>
      <c r="D5" s="58">
        <f>MIN(120000000/120000*90000,D9*90000)</f>
        <v>0</v>
      </c>
      <c r="E5" s="51" t="s">
        <v>238</v>
      </c>
      <c r="F5" s="51"/>
      <c r="G5" s="51"/>
      <c r="J5" s="53"/>
      <c r="M5" s="26" t="s">
        <v>74</v>
      </c>
      <c r="N5" s="27" t="s">
        <v>152</v>
      </c>
    </row>
    <row r="6" spans="1:14" ht="16.2" customHeight="1" thickBot="1" x14ac:dyDescent="0.5">
      <c r="A6" s="51"/>
      <c r="B6" s="51"/>
      <c r="C6" s="57" t="s">
        <v>208</v>
      </c>
      <c r="D6" s="59">
        <f>ROUNDDOWN(H59/2,-3)</f>
        <v>0</v>
      </c>
      <c r="E6" s="51" t="s">
        <v>209</v>
      </c>
      <c r="F6" s="51"/>
      <c r="G6" s="51"/>
      <c r="H6" s="51"/>
      <c r="I6" s="51"/>
      <c r="J6" s="53"/>
      <c r="M6" s="26" t="s">
        <v>74</v>
      </c>
      <c r="N6" s="27" t="s">
        <v>152</v>
      </c>
    </row>
    <row r="7" spans="1:14" ht="16.2" customHeight="1" thickBot="1" x14ac:dyDescent="0.5">
      <c r="A7" s="51"/>
      <c r="B7" s="51"/>
      <c r="C7" s="57" t="s">
        <v>210</v>
      </c>
      <c r="D7" s="58">
        <f>ROUNDDOWN(H59-D10,-3)</f>
        <v>0</v>
      </c>
      <c r="E7" s="51" t="s">
        <v>211</v>
      </c>
      <c r="F7" s="51"/>
      <c r="G7" s="51"/>
      <c r="H7" s="51"/>
      <c r="I7" s="51"/>
      <c r="J7" s="53"/>
      <c r="M7" s="26" t="s">
        <v>74</v>
      </c>
      <c r="N7" s="27" t="s">
        <v>152</v>
      </c>
    </row>
    <row r="8" spans="1:14" ht="16.2" customHeight="1" thickBot="1" x14ac:dyDescent="0.5"/>
    <row r="9" spans="1:14" ht="16.2" customHeight="1" thickBot="1" x14ac:dyDescent="0.5">
      <c r="A9" s="51"/>
      <c r="B9" s="415" t="s">
        <v>177</v>
      </c>
      <c r="C9" s="415"/>
      <c r="D9" s="87">
        <f>MIN(添付2!G21,添付2!K21)</f>
        <v>0</v>
      </c>
      <c r="E9" s="51" t="s">
        <v>483</v>
      </c>
      <c r="F9" s="51"/>
      <c r="G9" s="51"/>
      <c r="H9" s="51"/>
      <c r="I9" s="80"/>
      <c r="J9" s="51"/>
      <c r="M9" s="26" t="s">
        <v>74</v>
      </c>
      <c r="N9" s="27" t="s">
        <v>152</v>
      </c>
    </row>
    <row r="10" spans="1:14" ht="16.2" customHeight="1" thickBot="1" x14ac:dyDescent="0.5">
      <c r="A10" s="51"/>
      <c r="B10" s="416" t="s">
        <v>212</v>
      </c>
      <c r="C10" s="417"/>
      <c r="D10" s="81"/>
      <c r="E10" s="51" t="s">
        <v>213</v>
      </c>
      <c r="F10" s="51"/>
      <c r="G10" s="51"/>
      <c r="H10" s="51"/>
      <c r="I10" s="80"/>
      <c r="J10" s="51"/>
      <c r="M10" s="26" t="s">
        <v>74</v>
      </c>
      <c r="N10" s="27" t="s">
        <v>214</v>
      </c>
    </row>
    <row r="11" spans="1:14" ht="16.2" customHeight="1" thickBot="1" x14ac:dyDescent="0.5">
      <c r="A11" s="51"/>
      <c r="B11" s="51"/>
      <c r="C11" s="51"/>
      <c r="D11" s="52"/>
      <c r="E11" s="51"/>
      <c r="F11" s="51"/>
      <c r="G11" s="51"/>
      <c r="H11" s="51"/>
      <c r="I11" s="51"/>
      <c r="J11" s="61" t="s">
        <v>215</v>
      </c>
    </row>
    <row r="12" spans="1:14" ht="16.2" customHeight="1" thickBot="1" x14ac:dyDescent="0.5">
      <c r="B12" s="390" t="s">
        <v>216</v>
      </c>
      <c r="C12" s="391"/>
      <c r="D12" s="19" t="s">
        <v>217</v>
      </c>
      <c r="E12" s="18" t="s">
        <v>218</v>
      </c>
      <c r="F12" s="18" t="s">
        <v>139</v>
      </c>
      <c r="G12" s="62" t="s">
        <v>219</v>
      </c>
      <c r="H12" s="63" t="s">
        <v>220</v>
      </c>
      <c r="I12" s="64" t="s">
        <v>191</v>
      </c>
      <c r="J12" s="19" t="s">
        <v>140</v>
      </c>
    </row>
    <row r="13" spans="1:14" ht="16.2" customHeight="1" x14ac:dyDescent="0.45">
      <c r="B13" s="418" t="s">
        <v>221</v>
      </c>
      <c r="C13" s="426" t="s">
        <v>222</v>
      </c>
      <c r="D13" s="165"/>
      <c r="E13" s="166"/>
      <c r="F13" s="166"/>
      <c r="G13" s="167"/>
      <c r="H13" s="168">
        <f>E13*F13</f>
        <v>0</v>
      </c>
      <c r="I13" s="169"/>
      <c r="J13" s="165"/>
    </row>
    <row r="14" spans="1:14" ht="16.2" customHeight="1" x14ac:dyDescent="0.45">
      <c r="B14" s="419"/>
      <c r="C14" s="427"/>
      <c r="D14" s="165"/>
      <c r="E14" s="166"/>
      <c r="F14" s="166"/>
      <c r="G14" s="167"/>
      <c r="H14" s="168">
        <f>E14*F14</f>
        <v>0</v>
      </c>
      <c r="I14" s="169"/>
      <c r="J14" s="165"/>
    </row>
    <row r="15" spans="1:14" ht="16.2" customHeight="1" thickBot="1" x14ac:dyDescent="0.5">
      <c r="B15" s="419"/>
      <c r="C15" s="428"/>
      <c r="D15" s="170"/>
      <c r="E15" s="171"/>
      <c r="F15" s="171"/>
      <c r="G15" s="172"/>
      <c r="H15" s="168">
        <f>E15*F15</f>
        <v>0</v>
      </c>
      <c r="I15" s="173"/>
      <c r="J15" s="170"/>
    </row>
    <row r="16" spans="1:14" ht="16.2" customHeight="1" thickBot="1" x14ac:dyDescent="0.5">
      <c r="B16" s="419"/>
      <c r="C16" s="65" t="s">
        <v>223</v>
      </c>
      <c r="D16" s="174"/>
      <c r="E16" s="175"/>
      <c r="F16" s="175"/>
      <c r="G16" s="176"/>
      <c r="H16" s="177">
        <f>SUM(H13:H15)</f>
        <v>0</v>
      </c>
      <c r="I16" s="178"/>
      <c r="J16" s="179"/>
      <c r="M16" s="26" t="s">
        <v>74</v>
      </c>
      <c r="N16" s="27" t="s">
        <v>152</v>
      </c>
    </row>
    <row r="17" spans="2:10" ht="16.2" customHeight="1" x14ac:dyDescent="0.45">
      <c r="B17" s="419"/>
      <c r="C17" s="429" t="s">
        <v>224</v>
      </c>
      <c r="D17" s="180"/>
      <c r="E17" s="181"/>
      <c r="F17" s="181"/>
      <c r="G17" s="167"/>
      <c r="H17" s="168">
        <f>E17*F17</f>
        <v>0</v>
      </c>
      <c r="I17" s="182"/>
      <c r="J17" s="180"/>
    </row>
    <row r="18" spans="2:10" ht="16.2" customHeight="1" x14ac:dyDescent="0.45">
      <c r="B18" s="419"/>
      <c r="C18" s="427"/>
      <c r="D18" s="165"/>
      <c r="E18" s="166"/>
      <c r="F18" s="166"/>
      <c r="G18" s="167"/>
      <c r="H18" s="168">
        <f>E18*F18</f>
        <v>0</v>
      </c>
      <c r="I18" s="169"/>
      <c r="J18" s="165"/>
    </row>
    <row r="19" spans="2:10" ht="16.2" customHeight="1" x14ac:dyDescent="0.45">
      <c r="B19" s="419"/>
      <c r="C19" s="427"/>
      <c r="D19" s="165"/>
      <c r="E19" s="166"/>
      <c r="F19" s="166"/>
      <c r="G19" s="167"/>
      <c r="H19" s="168">
        <f>E19*F19</f>
        <v>0</v>
      </c>
      <c r="I19" s="169"/>
      <c r="J19" s="165"/>
    </row>
    <row r="20" spans="2:10" ht="16.2" customHeight="1" x14ac:dyDescent="0.45">
      <c r="B20" s="419"/>
      <c r="C20" s="427"/>
      <c r="D20" s="165"/>
      <c r="E20" s="166"/>
      <c r="F20" s="166"/>
      <c r="G20" s="167"/>
      <c r="H20" s="168">
        <f>E20*F20</f>
        <v>0</v>
      </c>
      <c r="I20" s="169"/>
      <c r="J20" s="165"/>
    </row>
    <row r="21" spans="2:10" ht="16.2" customHeight="1" x14ac:dyDescent="0.45">
      <c r="B21" s="419"/>
      <c r="C21" s="427"/>
      <c r="D21" s="165"/>
      <c r="E21" s="166"/>
      <c r="F21" s="166"/>
      <c r="G21" s="167"/>
      <c r="H21" s="168">
        <f t="shared" ref="H21:H35" si="0">E21*F21</f>
        <v>0</v>
      </c>
      <c r="I21" s="169"/>
      <c r="J21" s="165"/>
    </row>
    <row r="22" spans="2:10" ht="16.2" customHeight="1" x14ac:dyDescent="0.45">
      <c r="B22" s="419"/>
      <c r="C22" s="427"/>
      <c r="D22" s="165"/>
      <c r="E22" s="166"/>
      <c r="F22" s="166"/>
      <c r="G22" s="167"/>
      <c r="H22" s="168">
        <f t="shared" si="0"/>
        <v>0</v>
      </c>
      <c r="I22" s="169"/>
      <c r="J22" s="165"/>
    </row>
    <row r="23" spans="2:10" ht="16.2" customHeight="1" x14ac:dyDescent="0.45">
      <c r="B23" s="419"/>
      <c r="C23" s="427"/>
      <c r="D23" s="165"/>
      <c r="E23" s="166"/>
      <c r="F23" s="166"/>
      <c r="G23" s="167"/>
      <c r="H23" s="168">
        <f t="shared" si="0"/>
        <v>0</v>
      </c>
      <c r="I23" s="169"/>
      <c r="J23" s="165"/>
    </row>
    <row r="24" spans="2:10" ht="16.2" customHeight="1" x14ac:dyDescent="0.45">
      <c r="B24" s="419"/>
      <c r="C24" s="427"/>
      <c r="D24" s="165"/>
      <c r="E24" s="166"/>
      <c r="F24" s="166"/>
      <c r="G24" s="167"/>
      <c r="H24" s="168">
        <f t="shared" si="0"/>
        <v>0</v>
      </c>
      <c r="I24" s="169"/>
      <c r="J24" s="165"/>
    </row>
    <row r="25" spans="2:10" ht="16.2" customHeight="1" x14ac:dyDescent="0.45">
      <c r="B25" s="419"/>
      <c r="C25" s="427"/>
      <c r="D25" s="165"/>
      <c r="E25" s="166"/>
      <c r="F25" s="166"/>
      <c r="G25" s="167"/>
      <c r="H25" s="168">
        <f t="shared" si="0"/>
        <v>0</v>
      </c>
      <c r="I25" s="169"/>
      <c r="J25" s="165"/>
    </row>
    <row r="26" spans="2:10" ht="16.2" customHeight="1" x14ac:dyDescent="0.45">
      <c r="B26" s="419"/>
      <c r="C26" s="427"/>
      <c r="D26" s="165"/>
      <c r="E26" s="166"/>
      <c r="F26" s="166"/>
      <c r="G26" s="167"/>
      <c r="H26" s="168">
        <f t="shared" si="0"/>
        <v>0</v>
      </c>
      <c r="I26" s="169"/>
      <c r="J26" s="165"/>
    </row>
    <row r="27" spans="2:10" ht="16.2" customHeight="1" x14ac:dyDescent="0.45">
      <c r="B27" s="419"/>
      <c r="C27" s="427"/>
      <c r="D27" s="165"/>
      <c r="E27" s="166"/>
      <c r="F27" s="166"/>
      <c r="G27" s="167"/>
      <c r="H27" s="168">
        <f t="shared" si="0"/>
        <v>0</v>
      </c>
      <c r="I27" s="169"/>
      <c r="J27" s="165"/>
    </row>
    <row r="28" spans="2:10" ht="16.2" customHeight="1" x14ac:dyDescent="0.45">
      <c r="B28" s="419"/>
      <c r="C28" s="427"/>
      <c r="D28" s="165"/>
      <c r="E28" s="166"/>
      <c r="F28" s="166"/>
      <c r="G28" s="167"/>
      <c r="H28" s="168">
        <f t="shared" si="0"/>
        <v>0</v>
      </c>
      <c r="I28" s="169"/>
      <c r="J28" s="165"/>
    </row>
    <row r="29" spans="2:10" ht="16.2" customHeight="1" x14ac:dyDescent="0.45">
      <c r="B29" s="419"/>
      <c r="C29" s="427"/>
      <c r="D29" s="165"/>
      <c r="E29" s="166"/>
      <c r="F29" s="166"/>
      <c r="G29" s="167"/>
      <c r="H29" s="168">
        <f t="shared" si="0"/>
        <v>0</v>
      </c>
      <c r="I29" s="169"/>
      <c r="J29" s="165"/>
    </row>
    <row r="30" spans="2:10" ht="16.2" customHeight="1" x14ac:dyDescent="0.45">
      <c r="B30" s="419"/>
      <c r="C30" s="427"/>
      <c r="D30" s="165"/>
      <c r="E30" s="166"/>
      <c r="F30" s="166"/>
      <c r="G30" s="167"/>
      <c r="H30" s="168">
        <f t="shared" si="0"/>
        <v>0</v>
      </c>
      <c r="I30" s="169"/>
      <c r="J30" s="165"/>
    </row>
    <row r="31" spans="2:10" ht="16.2" customHeight="1" x14ac:dyDescent="0.45">
      <c r="B31" s="419"/>
      <c r="C31" s="427"/>
      <c r="D31" s="165"/>
      <c r="E31" s="166"/>
      <c r="F31" s="166"/>
      <c r="G31" s="167"/>
      <c r="H31" s="168">
        <f t="shared" si="0"/>
        <v>0</v>
      </c>
      <c r="I31" s="169"/>
      <c r="J31" s="165"/>
    </row>
    <row r="32" spans="2:10" ht="16.2" customHeight="1" x14ac:dyDescent="0.45">
      <c r="B32" s="419"/>
      <c r="C32" s="427"/>
      <c r="D32" s="165"/>
      <c r="E32" s="166"/>
      <c r="F32" s="166"/>
      <c r="G32" s="167"/>
      <c r="H32" s="168">
        <f t="shared" si="0"/>
        <v>0</v>
      </c>
      <c r="I32" s="169"/>
      <c r="J32" s="165"/>
    </row>
    <row r="33" spans="2:14" ht="16.2" customHeight="1" x14ac:dyDescent="0.45">
      <c r="B33" s="419"/>
      <c r="C33" s="427"/>
      <c r="D33" s="165"/>
      <c r="E33" s="166"/>
      <c r="F33" s="166"/>
      <c r="G33" s="167"/>
      <c r="H33" s="168">
        <f t="shared" si="0"/>
        <v>0</v>
      </c>
      <c r="I33" s="169"/>
      <c r="J33" s="165"/>
    </row>
    <row r="34" spans="2:14" ht="16.2" customHeight="1" x14ac:dyDescent="0.45">
      <c r="B34" s="419"/>
      <c r="C34" s="427"/>
      <c r="D34" s="165"/>
      <c r="E34" s="166"/>
      <c r="F34" s="166"/>
      <c r="G34" s="167"/>
      <c r="H34" s="168">
        <f t="shared" si="0"/>
        <v>0</v>
      </c>
      <c r="I34" s="169"/>
      <c r="J34" s="165"/>
    </row>
    <row r="35" spans="2:14" ht="16.2" customHeight="1" x14ac:dyDescent="0.45">
      <c r="B35" s="419"/>
      <c r="C35" s="427"/>
      <c r="D35" s="165"/>
      <c r="E35" s="166"/>
      <c r="F35" s="166"/>
      <c r="G35" s="167"/>
      <c r="H35" s="168">
        <f t="shared" si="0"/>
        <v>0</v>
      </c>
      <c r="I35" s="169"/>
      <c r="J35" s="165"/>
    </row>
    <row r="36" spans="2:14" ht="16.2" customHeight="1" thickBot="1" x14ac:dyDescent="0.5">
      <c r="B36" s="419"/>
      <c r="C36" s="428"/>
      <c r="D36" s="170"/>
      <c r="E36" s="171"/>
      <c r="F36" s="171"/>
      <c r="G36" s="172"/>
      <c r="H36" s="168">
        <f>E36*F36</f>
        <v>0</v>
      </c>
      <c r="I36" s="173"/>
      <c r="J36" s="170"/>
    </row>
    <row r="37" spans="2:14" ht="16.2" customHeight="1" thickBot="1" x14ac:dyDescent="0.5">
      <c r="B37" s="419"/>
      <c r="C37" s="65" t="s">
        <v>225</v>
      </c>
      <c r="D37" s="174"/>
      <c r="E37" s="175"/>
      <c r="F37" s="175"/>
      <c r="G37" s="176"/>
      <c r="H37" s="177">
        <f>SUM(H17:H36)</f>
        <v>0</v>
      </c>
      <c r="I37" s="178"/>
      <c r="J37" s="179"/>
      <c r="M37" s="26" t="s">
        <v>74</v>
      </c>
      <c r="N37" s="27" t="s">
        <v>152</v>
      </c>
    </row>
    <row r="38" spans="2:14" ht="16.2" customHeight="1" x14ac:dyDescent="0.45">
      <c r="B38" s="419"/>
      <c r="C38" s="429" t="s">
        <v>226</v>
      </c>
      <c r="D38" s="165"/>
      <c r="E38" s="166"/>
      <c r="F38" s="166"/>
      <c r="G38" s="167"/>
      <c r="H38" s="168">
        <f>E38*F38</f>
        <v>0</v>
      </c>
      <c r="I38" s="182"/>
      <c r="J38" s="180"/>
    </row>
    <row r="39" spans="2:14" ht="16.2" customHeight="1" x14ac:dyDescent="0.45">
      <c r="B39" s="419"/>
      <c r="C39" s="427"/>
      <c r="D39" s="165"/>
      <c r="E39" s="166"/>
      <c r="F39" s="166"/>
      <c r="G39" s="167"/>
      <c r="H39" s="168">
        <f>E39*F39</f>
        <v>0</v>
      </c>
      <c r="I39" s="169"/>
      <c r="J39" s="165"/>
    </row>
    <row r="40" spans="2:14" ht="16.2" customHeight="1" x14ac:dyDescent="0.45">
      <c r="B40" s="419"/>
      <c r="C40" s="427"/>
      <c r="D40" s="165"/>
      <c r="E40" s="166"/>
      <c r="F40" s="166"/>
      <c r="G40" s="167"/>
      <c r="H40" s="168">
        <f t="shared" ref="H40:H56" si="1">E40*F40</f>
        <v>0</v>
      </c>
      <c r="I40" s="169"/>
      <c r="J40" s="165"/>
    </row>
    <row r="41" spans="2:14" ht="16.2" customHeight="1" x14ac:dyDescent="0.45">
      <c r="B41" s="419"/>
      <c r="C41" s="427"/>
      <c r="D41" s="165"/>
      <c r="E41" s="166"/>
      <c r="F41" s="166"/>
      <c r="G41" s="167"/>
      <c r="H41" s="168">
        <f t="shared" si="1"/>
        <v>0</v>
      </c>
      <c r="I41" s="169"/>
      <c r="J41" s="165"/>
    </row>
    <row r="42" spans="2:14" ht="16.2" customHeight="1" x14ac:dyDescent="0.45">
      <c r="B42" s="419"/>
      <c r="C42" s="427"/>
      <c r="D42" s="165"/>
      <c r="E42" s="166"/>
      <c r="F42" s="166"/>
      <c r="G42" s="167"/>
      <c r="H42" s="168">
        <f t="shared" si="1"/>
        <v>0</v>
      </c>
      <c r="I42" s="169"/>
      <c r="J42" s="165"/>
    </row>
    <row r="43" spans="2:14" ht="16.2" customHeight="1" x14ac:dyDescent="0.45">
      <c r="B43" s="419"/>
      <c r="C43" s="427"/>
      <c r="D43" s="165"/>
      <c r="E43" s="166"/>
      <c r="F43" s="166"/>
      <c r="G43" s="167"/>
      <c r="H43" s="168">
        <f t="shared" si="1"/>
        <v>0</v>
      </c>
      <c r="I43" s="169"/>
      <c r="J43" s="165"/>
    </row>
    <row r="44" spans="2:14" ht="16.2" customHeight="1" x14ac:dyDescent="0.45">
      <c r="B44" s="419"/>
      <c r="C44" s="427"/>
      <c r="D44" s="165"/>
      <c r="E44" s="166"/>
      <c r="F44" s="166"/>
      <c r="G44" s="167"/>
      <c r="H44" s="168">
        <f t="shared" si="1"/>
        <v>0</v>
      </c>
      <c r="I44" s="169"/>
      <c r="J44" s="165"/>
    </row>
    <row r="45" spans="2:14" ht="16.2" customHeight="1" x14ac:dyDescent="0.45">
      <c r="B45" s="419"/>
      <c r="C45" s="427"/>
      <c r="D45" s="165"/>
      <c r="E45" s="166"/>
      <c r="F45" s="166"/>
      <c r="G45" s="167"/>
      <c r="H45" s="168">
        <f t="shared" si="1"/>
        <v>0</v>
      </c>
      <c r="I45" s="169"/>
      <c r="J45" s="165"/>
    </row>
    <row r="46" spans="2:14" ht="16.2" customHeight="1" x14ac:dyDescent="0.45">
      <c r="B46" s="419"/>
      <c r="C46" s="427"/>
      <c r="D46" s="165"/>
      <c r="E46" s="166"/>
      <c r="F46" s="166"/>
      <c r="G46" s="167"/>
      <c r="H46" s="168">
        <f t="shared" si="1"/>
        <v>0</v>
      </c>
      <c r="I46" s="169"/>
      <c r="J46" s="165"/>
    </row>
    <row r="47" spans="2:14" ht="16.2" customHeight="1" x14ac:dyDescent="0.45">
      <c r="B47" s="419"/>
      <c r="C47" s="427"/>
      <c r="D47" s="165"/>
      <c r="E47" s="166"/>
      <c r="F47" s="166"/>
      <c r="G47" s="167"/>
      <c r="H47" s="168">
        <f t="shared" si="1"/>
        <v>0</v>
      </c>
      <c r="I47" s="169"/>
      <c r="J47" s="165"/>
    </row>
    <row r="48" spans="2:14" ht="16.2" customHeight="1" x14ac:dyDescent="0.45">
      <c r="B48" s="419"/>
      <c r="C48" s="427"/>
      <c r="D48" s="165"/>
      <c r="E48" s="166"/>
      <c r="F48" s="166"/>
      <c r="G48" s="167"/>
      <c r="H48" s="168">
        <f t="shared" si="1"/>
        <v>0</v>
      </c>
      <c r="I48" s="169"/>
      <c r="J48" s="165"/>
    </row>
    <row r="49" spans="2:14" ht="16.2" customHeight="1" x14ac:dyDescent="0.45">
      <c r="B49" s="419"/>
      <c r="C49" s="427"/>
      <c r="D49" s="165"/>
      <c r="E49" s="166"/>
      <c r="F49" s="166"/>
      <c r="G49" s="167"/>
      <c r="H49" s="168">
        <f>E49*F49</f>
        <v>0</v>
      </c>
      <c r="I49" s="169"/>
      <c r="J49" s="165"/>
    </row>
    <row r="50" spans="2:14" ht="16.2" customHeight="1" x14ac:dyDescent="0.45">
      <c r="B50" s="419"/>
      <c r="C50" s="427"/>
      <c r="D50" s="165"/>
      <c r="E50" s="166"/>
      <c r="F50" s="166"/>
      <c r="G50" s="167"/>
      <c r="H50" s="168">
        <f t="shared" si="1"/>
        <v>0</v>
      </c>
      <c r="I50" s="169"/>
      <c r="J50" s="165"/>
    </row>
    <row r="51" spans="2:14" ht="16.2" customHeight="1" x14ac:dyDescent="0.45">
      <c r="B51" s="419"/>
      <c r="C51" s="427"/>
      <c r="D51" s="165"/>
      <c r="E51" s="166"/>
      <c r="F51" s="166"/>
      <c r="G51" s="167"/>
      <c r="H51" s="168">
        <f t="shared" si="1"/>
        <v>0</v>
      </c>
      <c r="I51" s="169"/>
      <c r="J51" s="165"/>
    </row>
    <row r="52" spans="2:14" ht="16.2" customHeight="1" x14ac:dyDescent="0.45">
      <c r="B52" s="419"/>
      <c r="C52" s="427"/>
      <c r="D52" s="165"/>
      <c r="E52" s="166"/>
      <c r="F52" s="166"/>
      <c r="G52" s="167"/>
      <c r="H52" s="168">
        <f t="shared" si="1"/>
        <v>0</v>
      </c>
      <c r="I52" s="169"/>
      <c r="J52" s="165"/>
    </row>
    <row r="53" spans="2:14" ht="16.2" customHeight="1" x14ac:dyDescent="0.45">
      <c r="B53" s="419"/>
      <c r="C53" s="427"/>
      <c r="D53" s="165"/>
      <c r="E53" s="166"/>
      <c r="F53" s="166"/>
      <c r="G53" s="167"/>
      <c r="H53" s="168">
        <f t="shared" si="1"/>
        <v>0</v>
      </c>
      <c r="I53" s="169"/>
      <c r="J53" s="165"/>
    </row>
    <row r="54" spans="2:14" ht="16.2" customHeight="1" x14ac:dyDescent="0.45">
      <c r="B54" s="419"/>
      <c r="C54" s="427"/>
      <c r="D54" s="165"/>
      <c r="E54" s="166"/>
      <c r="F54" s="166"/>
      <c r="G54" s="167"/>
      <c r="H54" s="168">
        <f t="shared" si="1"/>
        <v>0</v>
      </c>
      <c r="I54" s="169"/>
      <c r="J54" s="165"/>
    </row>
    <row r="55" spans="2:14" ht="16.2" customHeight="1" x14ac:dyDescent="0.45">
      <c r="B55" s="419"/>
      <c r="C55" s="427"/>
      <c r="D55" s="165"/>
      <c r="E55" s="166"/>
      <c r="F55" s="166"/>
      <c r="G55" s="167"/>
      <c r="H55" s="168">
        <f t="shared" si="1"/>
        <v>0</v>
      </c>
      <c r="I55" s="169"/>
      <c r="J55" s="165"/>
    </row>
    <row r="56" spans="2:14" ht="16.2" customHeight="1" x14ac:dyDescent="0.45">
      <c r="B56" s="419"/>
      <c r="C56" s="427"/>
      <c r="D56" s="165"/>
      <c r="E56" s="166"/>
      <c r="F56" s="166"/>
      <c r="G56" s="167"/>
      <c r="H56" s="168">
        <f t="shared" si="1"/>
        <v>0</v>
      </c>
      <c r="I56" s="169"/>
      <c r="J56" s="165"/>
    </row>
    <row r="57" spans="2:14" ht="16.2" customHeight="1" thickBot="1" x14ac:dyDescent="0.5">
      <c r="B57" s="419"/>
      <c r="C57" s="428"/>
      <c r="D57" s="170"/>
      <c r="E57" s="171"/>
      <c r="F57" s="171"/>
      <c r="G57" s="172"/>
      <c r="H57" s="168">
        <f>E57*F57</f>
        <v>0</v>
      </c>
      <c r="I57" s="173"/>
      <c r="J57" s="170"/>
    </row>
    <row r="58" spans="2:14" ht="16.2" customHeight="1" thickBot="1" x14ac:dyDescent="0.5">
      <c r="B58" s="419"/>
      <c r="C58" s="65" t="s">
        <v>227</v>
      </c>
      <c r="D58" s="66"/>
      <c r="E58" s="67"/>
      <c r="F58" s="67"/>
      <c r="G58" s="68"/>
      <c r="H58" s="177">
        <f>SUM(H38:H57)</f>
        <v>0</v>
      </c>
      <c r="I58" s="69"/>
      <c r="J58" s="70"/>
      <c r="M58" s="26" t="s">
        <v>74</v>
      </c>
      <c r="N58" s="27" t="s">
        <v>152</v>
      </c>
    </row>
    <row r="59" spans="2:14" ht="16.2" customHeight="1" thickBot="1" x14ac:dyDescent="0.5">
      <c r="B59" s="420"/>
      <c r="C59" s="65" t="s">
        <v>228</v>
      </c>
      <c r="D59" s="66"/>
      <c r="E59" s="67"/>
      <c r="F59" s="67"/>
      <c r="G59" s="68"/>
      <c r="H59" s="177">
        <f>SUM(H16,H37,H58)</f>
        <v>0</v>
      </c>
      <c r="I59" s="69"/>
      <c r="J59" s="70"/>
      <c r="M59" s="26" t="s">
        <v>74</v>
      </c>
      <c r="N59" s="27" t="s">
        <v>152</v>
      </c>
    </row>
    <row r="60" spans="2:14" ht="16.2" customHeight="1" thickBot="1" x14ac:dyDescent="0.5">
      <c r="B60" s="423" t="s">
        <v>229</v>
      </c>
      <c r="C60" s="424"/>
      <c r="D60" s="71"/>
      <c r="E60" s="72"/>
      <c r="F60" s="72"/>
      <c r="G60" s="73"/>
      <c r="H60" s="183">
        <f>H59*0.1</f>
        <v>0</v>
      </c>
      <c r="I60" s="74"/>
      <c r="J60" s="75"/>
      <c r="M60" s="26" t="s">
        <v>74</v>
      </c>
      <c r="N60" s="27" t="s">
        <v>152</v>
      </c>
    </row>
    <row r="61" spans="2:14" ht="16.2" customHeight="1" thickBot="1" x14ac:dyDescent="0.5">
      <c r="B61" s="423" t="s">
        <v>230</v>
      </c>
      <c r="C61" s="424"/>
      <c r="D61" s="66"/>
      <c r="E61" s="76"/>
      <c r="F61" s="76"/>
      <c r="G61" s="82"/>
      <c r="H61" s="177">
        <f>H59+H60</f>
        <v>0</v>
      </c>
      <c r="I61" s="78"/>
      <c r="J61" s="79"/>
      <c r="M61" s="26" t="s">
        <v>74</v>
      </c>
      <c r="N61" s="27" t="s">
        <v>231</v>
      </c>
    </row>
    <row r="62" spans="2:14" ht="16.2" customHeight="1" x14ac:dyDescent="0.45"/>
    <row r="63" spans="2:14" ht="16.2" customHeight="1" x14ac:dyDescent="0.45">
      <c r="B63" s="14" t="s">
        <v>232</v>
      </c>
      <c r="D63" s="14"/>
      <c r="J63" s="14"/>
      <c r="M63" s="14"/>
    </row>
    <row r="64" spans="2:14" ht="16.2" customHeight="1" x14ac:dyDescent="0.45">
      <c r="B64" s="14" t="s">
        <v>233</v>
      </c>
      <c r="D64" s="14"/>
      <c r="J64" s="14"/>
      <c r="M64" s="14"/>
    </row>
    <row r="65" spans="2:13" ht="16.2" customHeight="1" x14ac:dyDescent="0.45">
      <c r="B65" s="14" t="s">
        <v>234</v>
      </c>
      <c r="D65" s="14"/>
      <c r="J65" s="14"/>
      <c r="M65" s="14"/>
    </row>
    <row r="66" spans="2:13" ht="16.2" customHeight="1" x14ac:dyDescent="0.45">
      <c r="B66" s="14" t="s">
        <v>235</v>
      </c>
      <c r="D66" s="14"/>
      <c r="J66" s="14"/>
      <c r="M66" s="14"/>
    </row>
    <row r="67" spans="2:13" ht="16.2" customHeight="1" x14ac:dyDescent="0.45"/>
    <row r="68" spans="2:13" ht="16.2" customHeight="1" x14ac:dyDescent="0.45"/>
    <row r="69" spans="2:13" ht="16.2" customHeight="1" x14ac:dyDescent="0.45"/>
    <row r="70" spans="2:13" ht="16.2" customHeight="1" x14ac:dyDescent="0.45"/>
    <row r="71" spans="2:13" ht="16.2" customHeight="1" x14ac:dyDescent="0.45"/>
  </sheetData>
  <sheetProtection sheet="1" objects="1" scenarios="1"/>
  <mergeCells count="12">
    <mergeCell ref="B61:C61"/>
    <mergeCell ref="A1:B1"/>
    <mergeCell ref="C1:J1"/>
    <mergeCell ref="C4:E4"/>
    <mergeCell ref="B9:C9"/>
    <mergeCell ref="B10:C10"/>
    <mergeCell ref="B12:C12"/>
    <mergeCell ref="B13:B59"/>
    <mergeCell ref="C13:C15"/>
    <mergeCell ref="C17:C36"/>
    <mergeCell ref="C38:C57"/>
    <mergeCell ref="B60:C60"/>
  </mergeCells>
  <phoneticPr fontId="21"/>
  <pageMargins left="0.78740157480314965" right="0.78740157480314965" top="0.78740157480314965" bottom="0.59055118110236227" header="0.31496062992125984" footer="0.31496062992125984"/>
  <pageSetup paperSize="9" scale="67" orientation="portrait" r:id="rId1"/>
  <colBreaks count="1" manualBreakCount="1">
    <brk id="11"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D101"/>
  <sheetViews>
    <sheetView showGridLines="0" view="pageBreakPreview" zoomScale="60" zoomScaleNormal="100" workbookViewId="0"/>
  </sheetViews>
  <sheetFormatPr defaultColWidth="8.69921875" defaultRowHeight="18" customHeight="1" x14ac:dyDescent="0.45"/>
  <cols>
    <col min="1" max="1" width="3.09765625" style="4" bestFit="1" customWidth="1"/>
    <col min="2" max="2" width="33.8984375" style="90" bestFit="1" customWidth="1"/>
    <col min="3" max="3" width="3.3984375" style="4" bestFit="1" customWidth="1"/>
    <col min="4" max="4" width="41.69921875" style="4" bestFit="1" customWidth="1"/>
    <col min="5" max="16384" width="8.69921875" style="4"/>
  </cols>
  <sheetData>
    <row r="1" spans="1:4" ht="18" customHeight="1" x14ac:dyDescent="0.45">
      <c r="A1" s="89" t="s">
        <v>390</v>
      </c>
    </row>
    <row r="2" spans="1:4" ht="18" customHeight="1" x14ac:dyDescent="0.45">
      <c r="A2" s="85"/>
      <c r="B2" s="156" t="s">
        <v>349</v>
      </c>
      <c r="C2" s="84"/>
      <c r="D2" s="156" t="s">
        <v>249</v>
      </c>
    </row>
    <row r="3" spans="1:4" ht="18" customHeight="1" x14ac:dyDescent="0.45">
      <c r="A3" s="354" t="s">
        <v>350</v>
      </c>
      <c r="B3" s="430" t="s">
        <v>351</v>
      </c>
      <c r="C3" s="84">
        <v>1</v>
      </c>
      <c r="D3" s="84" t="s">
        <v>250</v>
      </c>
    </row>
    <row r="4" spans="1:4" ht="18" customHeight="1" x14ac:dyDescent="0.45">
      <c r="A4" s="354"/>
      <c r="B4" s="431"/>
      <c r="C4" s="84">
        <v>2</v>
      </c>
      <c r="D4" s="84" t="s">
        <v>251</v>
      </c>
    </row>
    <row r="5" spans="1:4" ht="18" customHeight="1" x14ac:dyDescent="0.45">
      <c r="A5" s="354" t="s">
        <v>352</v>
      </c>
      <c r="B5" s="430" t="s">
        <v>353</v>
      </c>
      <c r="C5" s="84">
        <v>3</v>
      </c>
      <c r="D5" s="84" t="s">
        <v>252</v>
      </c>
    </row>
    <row r="6" spans="1:4" ht="18" customHeight="1" x14ac:dyDescent="0.45">
      <c r="A6" s="354"/>
      <c r="B6" s="431"/>
      <c r="C6" s="84">
        <v>4</v>
      </c>
      <c r="D6" s="84" t="s">
        <v>253</v>
      </c>
    </row>
    <row r="7" spans="1:4" ht="18" customHeight="1" x14ac:dyDescent="0.45">
      <c r="A7" s="157" t="s">
        <v>354</v>
      </c>
      <c r="B7" s="156" t="s">
        <v>355</v>
      </c>
      <c r="C7" s="84">
        <v>5</v>
      </c>
      <c r="D7" s="84" t="s">
        <v>254</v>
      </c>
    </row>
    <row r="8" spans="1:4" ht="18" customHeight="1" x14ac:dyDescent="0.45">
      <c r="A8" s="354" t="s">
        <v>356</v>
      </c>
      <c r="B8" s="301" t="s">
        <v>357</v>
      </c>
      <c r="C8" s="84">
        <v>6</v>
      </c>
      <c r="D8" s="84" t="s">
        <v>255</v>
      </c>
    </row>
    <row r="9" spans="1:4" ht="18" customHeight="1" x14ac:dyDescent="0.45">
      <c r="A9" s="354"/>
      <c r="B9" s="301"/>
      <c r="C9" s="84">
        <v>7</v>
      </c>
      <c r="D9" s="84" t="s">
        <v>256</v>
      </c>
    </row>
    <row r="10" spans="1:4" ht="18" customHeight="1" x14ac:dyDescent="0.45">
      <c r="A10" s="354"/>
      <c r="B10" s="301"/>
      <c r="C10" s="84">
        <v>8</v>
      </c>
      <c r="D10" s="84" t="s">
        <v>257</v>
      </c>
    </row>
    <row r="11" spans="1:4" ht="18" customHeight="1" x14ac:dyDescent="0.45">
      <c r="A11" s="354" t="s">
        <v>358</v>
      </c>
      <c r="B11" s="301" t="s">
        <v>359</v>
      </c>
      <c r="C11" s="84">
        <v>9</v>
      </c>
      <c r="D11" s="84" t="s">
        <v>258</v>
      </c>
    </row>
    <row r="12" spans="1:4" ht="18" customHeight="1" x14ac:dyDescent="0.45">
      <c r="A12" s="354"/>
      <c r="B12" s="301"/>
      <c r="C12" s="84">
        <v>10</v>
      </c>
      <c r="D12" s="84" t="s">
        <v>259</v>
      </c>
    </row>
    <row r="13" spans="1:4" ht="18" customHeight="1" x14ac:dyDescent="0.45">
      <c r="A13" s="354"/>
      <c r="B13" s="301"/>
      <c r="C13" s="84">
        <v>11</v>
      </c>
      <c r="D13" s="84" t="s">
        <v>260</v>
      </c>
    </row>
    <row r="14" spans="1:4" ht="18" customHeight="1" x14ac:dyDescent="0.45">
      <c r="A14" s="354"/>
      <c r="B14" s="301"/>
      <c r="C14" s="84">
        <v>12</v>
      </c>
      <c r="D14" s="84" t="s">
        <v>261</v>
      </c>
    </row>
    <row r="15" spans="1:4" ht="18" customHeight="1" x14ac:dyDescent="0.45">
      <c r="A15" s="354"/>
      <c r="B15" s="301"/>
      <c r="C15" s="84">
        <v>13</v>
      </c>
      <c r="D15" s="84" t="s">
        <v>262</v>
      </c>
    </row>
    <row r="16" spans="1:4" ht="18" customHeight="1" x14ac:dyDescent="0.45">
      <c r="A16" s="354"/>
      <c r="B16" s="301"/>
      <c r="C16" s="84">
        <v>14</v>
      </c>
      <c r="D16" s="84" t="s">
        <v>263</v>
      </c>
    </row>
    <row r="17" spans="1:4" ht="18" customHeight="1" x14ac:dyDescent="0.45">
      <c r="A17" s="354"/>
      <c r="B17" s="301"/>
      <c r="C17" s="84">
        <v>15</v>
      </c>
      <c r="D17" s="84" t="s">
        <v>264</v>
      </c>
    </row>
    <row r="18" spans="1:4" ht="18" customHeight="1" x14ac:dyDescent="0.45">
      <c r="A18" s="354"/>
      <c r="B18" s="301"/>
      <c r="C18" s="84">
        <v>16</v>
      </c>
      <c r="D18" s="84" t="s">
        <v>265</v>
      </c>
    </row>
    <row r="19" spans="1:4" ht="18" customHeight="1" x14ac:dyDescent="0.45">
      <c r="A19" s="354"/>
      <c r="B19" s="301"/>
      <c r="C19" s="84">
        <v>17</v>
      </c>
      <c r="D19" s="84" t="s">
        <v>266</v>
      </c>
    </row>
    <row r="20" spans="1:4" ht="18" customHeight="1" x14ac:dyDescent="0.45">
      <c r="A20" s="354"/>
      <c r="B20" s="301"/>
      <c r="C20" s="84">
        <v>18</v>
      </c>
      <c r="D20" s="84" t="s">
        <v>267</v>
      </c>
    </row>
    <row r="21" spans="1:4" ht="18" customHeight="1" x14ac:dyDescent="0.45">
      <c r="A21" s="354"/>
      <c r="B21" s="301"/>
      <c r="C21" s="84">
        <v>19</v>
      </c>
      <c r="D21" s="84" t="s">
        <v>268</v>
      </c>
    </row>
    <row r="22" spans="1:4" ht="18" customHeight="1" x14ac:dyDescent="0.45">
      <c r="A22" s="354"/>
      <c r="B22" s="301"/>
      <c r="C22" s="84">
        <v>20</v>
      </c>
      <c r="D22" s="84" t="s">
        <v>269</v>
      </c>
    </row>
    <row r="23" spans="1:4" ht="18" customHeight="1" x14ac:dyDescent="0.45">
      <c r="A23" s="354"/>
      <c r="B23" s="301"/>
      <c r="C23" s="84">
        <v>21</v>
      </c>
      <c r="D23" s="84" t="s">
        <v>270</v>
      </c>
    </row>
    <row r="24" spans="1:4" ht="18" customHeight="1" x14ac:dyDescent="0.45">
      <c r="A24" s="354"/>
      <c r="B24" s="301"/>
      <c r="C24" s="84">
        <v>22</v>
      </c>
      <c r="D24" s="84" t="s">
        <v>271</v>
      </c>
    </row>
    <row r="25" spans="1:4" ht="18" customHeight="1" x14ac:dyDescent="0.45">
      <c r="A25" s="354"/>
      <c r="B25" s="301"/>
      <c r="C25" s="84">
        <v>23</v>
      </c>
      <c r="D25" s="84" t="s">
        <v>272</v>
      </c>
    </row>
    <row r="26" spans="1:4" ht="18" customHeight="1" x14ac:dyDescent="0.45">
      <c r="A26" s="354"/>
      <c r="B26" s="301"/>
      <c r="C26" s="84">
        <v>24</v>
      </c>
      <c r="D26" s="84" t="s">
        <v>273</v>
      </c>
    </row>
    <row r="27" spans="1:4" ht="18" customHeight="1" x14ac:dyDescent="0.45">
      <c r="A27" s="354"/>
      <c r="B27" s="301"/>
      <c r="C27" s="84">
        <v>25</v>
      </c>
      <c r="D27" s="84" t="s">
        <v>274</v>
      </c>
    </row>
    <row r="28" spans="1:4" ht="18" customHeight="1" x14ac:dyDescent="0.45">
      <c r="A28" s="354"/>
      <c r="B28" s="301"/>
      <c r="C28" s="84">
        <v>26</v>
      </c>
      <c r="D28" s="84" t="s">
        <v>275</v>
      </c>
    </row>
    <row r="29" spans="1:4" ht="18" customHeight="1" x14ac:dyDescent="0.45">
      <c r="A29" s="354"/>
      <c r="B29" s="301"/>
      <c r="C29" s="84">
        <v>27</v>
      </c>
      <c r="D29" s="84" t="s">
        <v>276</v>
      </c>
    </row>
    <row r="30" spans="1:4" ht="18" customHeight="1" x14ac:dyDescent="0.45">
      <c r="A30" s="354"/>
      <c r="B30" s="301"/>
      <c r="C30" s="84">
        <v>28</v>
      </c>
      <c r="D30" s="84" t="s">
        <v>277</v>
      </c>
    </row>
    <row r="31" spans="1:4" ht="18" customHeight="1" x14ac:dyDescent="0.45">
      <c r="A31" s="354"/>
      <c r="B31" s="301"/>
      <c r="C31" s="84">
        <v>29</v>
      </c>
      <c r="D31" s="84" t="s">
        <v>278</v>
      </c>
    </row>
    <row r="32" spans="1:4" ht="18" customHeight="1" x14ac:dyDescent="0.45">
      <c r="A32" s="354"/>
      <c r="B32" s="301"/>
      <c r="C32" s="84">
        <v>30</v>
      </c>
      <c r="D32" s="84" t="s">
        <v>279</v>
      </c>
    </row>
    <row r="33" spans="1:4" ht="18" customHeight="1" x14ac:dyDescent="0.45">
      <c r="A33" s="354"/>
      <c r="B33" s="301"/>
      <c r="C33" s="84">
        <v>31</v>
      </c>
      <c r="D33" s="84" t="s">
        <v>280</v>
      </c>
    </row>
    <row r="34" spans="1:4" ht="18" customHeight="1" x14ac:dyDescent="0.45">
      <c r="A34" s="354"/>
      <c r="B34" s="301"/>
      <c r="C34" s="84">
        <v>32</v>
      </c>
      <c r="D34" s="84" t="s">
        <v>281</v>
      </c>
    </row>
    <row r="35" spans="1:4" ht="18" customHeight="1" x14ac:dyDescent="0.45">
      <c r="A35" s="354" t="s">
        <v>360</v>
      </c>
      <c r="B35" s="301" t="s">
        <v>361</v>
      </c>
      <c r="C35" s="84">
        <v>33</v>
      </c>
      <c r="D35" s="84" t="s">
        <v>282</v>
      </c>
    </row>
    <row r="36" spans="1:4" ht="18" customHeight="1" x14ac:dyDescent="0.45">
      <c r="A36" s="354"/>
      <c r="B36" s="301"/>
      <c r="C36" s="84">
        <v>34</v>
      </c>
      <c r="D36" s="84" t="s">
        <v>283</v>
      </c>
    </row>
    <row r="37" spans="1:4" ht="18" customHeight="1" x14ac:dyDescent="0.45">
      <c r="A37" s="354"/>
      <c r="B37" s="301"/>
      <c r="C37" s="84">
        <v>35</v>
      </c>
      <c r="D37" s="84" t="s">
        <v>284</v>
      </c>
    </row>
    <row r="38" spans="1:4" ht="18" customHeight="1" x14ac:dyDescent="0.45">
      <c r="A38" s="354"/>
      <c r="B38" s="301"/>
      <c r="C38" s="84">
        <v>36</v>
      </c>
      <c r="D38" s="84" t="s">
        <v>285</v>
      </c>
    </row>
    <row r="39" spans="1:4" ht="18" customHeight="1" x14ac:dyDescent="0.45">
      <c r="A39" s="354" t="s">
        <v>362</v>
      </c>
      <c r="B39" s="301" t="s">
        <v>363</v>
      </c>
      <c r="C39" s="84">
        <v>37</v>
      </c>
      <c r="D39" s="84" t="s">
        <v>286</v>
      </c>
    </row>
    <row r="40" spans="1:4" ht="18" customHeight="1" x14ac:dyDescent="0.45">
      <c r="A40" s="354"/>
      <c r="B40" s="301"/>
      <c r="C40" s="84">
        <v>38</v>
      </c>
      <c r="D40" s="84" t="s">
        <v>287</v>
      </c>
    </row>
    <row r="41" spans="1:4" ht="18" customHeight="1" x14ac:dyDescent="0.45">
      <c r="A41" s="354"/>
      <c r="B41" s="301"/>
      <c r="C41" s="84">
        <v>39</v>
      </c>
      <c r="D41" s="84" t="s">
        <v>288</v>
      </c>
    </row>
    <row r="42" spans="1:4" ht="18" customHeight="1" x14ac:dyDescent="0.45">
      <c r="A42" s="354"/>
      <c r="B42" s="301"/>
      <c r="C42" s="84">
        <v>40</v>
      </c>
      <c r="D42" s="84" t="s">
        <v>289</v>
      </c>
    </row>
    <row r="43" spans="1:4" ht="18" customHeight="1" x14ac:dyDescent="0.45">
      <c r="A43" s="354"/>
      <c r="B43" s="301"/>
      <c r="C43" s="84">
        <v>41</v>
      </c>
      <c r="D43" s="84" t="s">
        <v>290</v>
      </c>
    </row>
    <row r="44" spans="1:4" ht="18" customHeight="1" x14ac:dyDescent="0.45">
      <c r="A44" s="354" t="s">
        <v>364</v>
      </c>
      <c r="B44" s="301" t="s">
        <v>365</v>
      </c>
      <c r="C44" s="84">
        <v>42</v>
      </c>
      <c r="D44" s="84" t="s">
        <v>291</v>
      </c>
    </row>
    <row r="45" spans="1:4" ht="18" customHeight="1" x14ac:dyDescent="0.45">
      <c r="A45" s="354"/>
      <c r="B45" s="301"/>
      <c r="C45" s="84">
        <v>43</v>
      </c>
      <c r="D45" s="84" t="s">
        <v>292</v>
      </c>
    </row>
    <row r="46" spans="1:4" ht="18" customHeight="1" x14ac:dyDescent="0.45">
      <c r="A46" s="354"/>
      <c r="B46" s="301"/>
      <c r="C46" s="84">
        <v>44</v>
      </c>
      <c r="D46" s="84" t="s">
        <v>293</v>
      </c>
    </row>
    <row r="47" spans="1:4" ht="18" customHeight="1" x14ac:dyDescent="0.45">
      <c r="A47" s="354"/>
      <c r="B47" s="301"/>
      <c r="C47" s="84">
        <v>45</v>
      </c>
      <c r="D47" s="84" t="s">
        <v>294</v>
      </c>
    </row>
    <row r="48" spans="1:4" ht="18" customHeight="1" x14ac:dyDescent="0.45">
      <c r="A48" s="354"/>
      <c r="B48" s="301"/>
      <c r="C48" s="84">
        <v>46</v>
      </c>
      <c r="D48" s="84" t="s">
        <v>295</v>
      </c>
    </row>
    <row r="49" spans="1:4" ht="18" customHeight="1" x14ac:dyDescent="0.45">
      <c r="A49" s="354"/>
      <c r="B49" s="301"/>
      <c r="C49" s="84">
        <v>47</v>
      </c>
      <c r="D49" s="84" t="s">
        <v>296</v>
      </c>
    </row>
    <row r="50" spans="1:4" ht="18" customHeight="1" x14ac:dyDescent="0.45">
      <c r="A50" s="354"/>
      <c r="B50" s="301"/>
      <c r="C50" s="84">
        <v>48</v>
      </c>
      <c r="D50" s="84" t="s">
        <v>297</v>
      </c>
    </row>
    <row r="51" spans="1:4" ht="18" customHeight="1" x14ac:dyDescent="0.45">
      <c r="A51" s="354"/>
      <c r="B51" s="301"/>
      <c r="C51" s="84">
        <v>49</v>
      </c>
      <c r="D51" s="84" t="s">
        <v>298</v>
      </c>
    </row>
    <row r="52" spans="1:4" ht="18" customHeight="1" x14ac:dyDescent="0.45">
      <c r="A52" s="354" t="s">
        <v>366</v>
      </c>
      <c r="B52" s="301" t="s">
        <v>367</v>
      </c>
      <c r="C52" s="84">
        <v>50</v>
      </c>
      <c r="D52" s="84" t="s">
        <v>299</v>
      </c>
    </row>
    <row r="53" spans="1:4" ht="18" customHeight="1" x14ac:dyDescent="0.45">
      <c r="A53" s="354"/>
      <c r="B53" s="301"/>
      <c r="C53" s="84">
        <v>51</v>
      </c>
      <c r="D53" s="84" t="s">
        <v>300</v>
      </c>
    </row>
    <row r="54" spans="1:4" ht="18" customHeight="1" x14ac:dyDescent="0.45">
      <c r="A54" s="354"/>
      <c r="B54" s="301"/>
      <c r="C54" s="84">
        <v>52</v>
      </c>
      <c r="D54" s="84" t="s">
        <v>301</v>
      </c>
    </row>
    <row r="55" spans="1:4" ht="18" customHeight="1" x14ac:dyDescent="0.45">
      <c r="A55" s="354"/>
      <c r="B55" s="301"/>
      <c r="C55" s="84">
        <v>53</v>
      </c>
      <c r="D55" s="84" t="s">
        <v>302</v>
      </c>
    </row>
    <row r="56" spans="1:4" ht="18" customHeight="1" x14ac:dyDescent="0.45">
      <c r="A56" s="354"/>
      <c r="B56" s="301"/>
      <c r="C56" s="84">
        <v>54</v>
      </c>
      <c r="D56" s="84" t="s">
        <v>303</v>
      </c>
    </row>
    <row r="57" spans="1:4" ht="18" customHeight="1" x14ac:dyDescent="0.45">
      <c r="A57" s="354"/>
      <c r="B57" s="301"/>
      <c r="C57" s="84">
        <v>55</v>
      </c>
      <c r="D57" s="84" t="s">
        <v>304</v>
      </c>
    </row>
    <row r="58" spans="1:4" ht="18" customHeight="1" x14ac:dyDescent="0.45">
      <c r="A58" s="354"/>
      <c r="B58" s="301"/>
      <c r="C58" s="84">
        <v>56</v>
      </c>
      <c r="D58" s="84" t="s">
        <v>305</v>
      </c>
    </row>
    <row r="59" spans="1:4" ht="18" customHeight="1" x14ac:dyDescent="0.45">
      <c r="A59" s="354"/>
      <c r="B59" s="301"/>
      <c r="C59" s="84">
        <v>57</v>
      </c>
      <c r="D59" s="84" t="s">
        <v>306</v>
      </c>
    </row>
    <row r="60" spans="1:4" ht="18" customHeight="1" x14ac:dyDescent="0.45">
      <c r="A60" s="354"/>
      <c r="B60" s="301"/>
      <c r="C60" s="84">
        <v>58</v>
      </c>
      <c r="D60" s="84" t="s">
        <v>307</v>
      </c>
    </row>
    <row r="61" spans="1:4" ht="18" customHeight="1" x14ac:dyDescent="0.45">
      <c r="A61" s="354"/>
      <c r="B61" s="301"/>
      <c r="C61" s="84">
        <v>59</v>
      </c>
      <c r="D61" s="84" t="s">
        <v>308</v>
      </c>
    </row>
    <row r="62" spans="1:4" ht="18" customHeight="1" x14ac:dyDescent="0.45">
      <c r="A62" s="354"/>
      <c r="B62" s="301"/>
      <c r="C62" s="84">
        <v>60</v>
      </c>
      <c r="D62" s="84" t="s">
        <v>309</v>
      </c>
    </row>
    <row r="63" spans="1:4" ht="18" customHeight="1" x14ac:dyDescent="0.45">
      <c r="A63" s="354"/>
      <c r="B63" s="301"/>
      <c r="C63" s="84">
        <v>61</v>
      </c>
      <c r="D63" s="84" t="s">
        <v>310</v>
      </c>
    </row>
    <row r="64" spans="1:4" ht="18" customHeight="1" x14ac:dyDescent="0.45">
      <c r="A64" s="354" t="s">
        <v>368</v>
      </c>
      <c r="B64" s="301" t="s">
        <v>369</v>
      </c>
      <c r="C64" s="84">
        <v>62</v>
      </c>
      <c r="D64" s="84" t="s">
        <v>311</v>
      </c>
    </row>
    <row r="65" spans="1:4" ht="18" customHeight="1" x14ac:dyDescent="0.45">
      <c r="A65" s="354"/>
      <c r="B65" s="301"/>
      <c r="C65" s="84">
        <v>63</v>
      </c>
      <c r="D65" s="84" t="s">
        <v>312</v>
      </c>
    </row>
    <row r="66" spans="1:4" ht="18" customHeight="1" x14ac:dyDescent="0.45">
      <c r="A66" s="354"/>
      <c r="B66" s="301"/>
      <c r="C66" s="84">
        <v>64</v>
      </c>
      <c r="D66" s="84" t="s">
        <v>313</v>
      </c>
    </row>
    <row r="67" spans="1:4" ht="18" customHeight="1" x14ac:dyDescent="0.45">
      <c r="A67" s="354"/>
      <c r="B67" s="301"/>
      <c r="C67" s="84">
        <v>65</v>
      </c>
      <c r="D67" s="84" t="s">
        <v>314</v>
      </c>
    </row>
    <row r="68" spans="1:4" ht="18" customHeight="1" x14ac:dyDescent="0.45">
      <c r="A68" s="354"/>
      <c r="B68" s="301"/>
      <c r="C68" s="84">
        <v>66</v>
      </c>
      <c r="D68" s="84" t="s">
        <v>315</v>
      </c>
    </row>
    <row r="69" spans="1:4" ht="18" customHeight="1" x14ac:dyDescent="0.45">
      <c r="A69" s="354"/>
      <c r="B69" s="301"/>
      <c r="C69" s="84">
        <v>67</v>
      </c>
      <c r="D69" s="84" t="s">
        <v>316</v>
      </c>
    </row>
    <row r="70" spans="1:4" ht="18" customHeight="1" x14ac:dyDescent="0.45">
      <c r="A70" s="354" t="s">
        <v>370</v>
      </c>
      <c r="B70" s="301" t="s">
        <v>371</v>
      </c>
      <c r="C70" s="84">
        <v>68</v>
      </c>
      <c r="D70" s="84" t="s">
        <v>317</v>
      </c>
    </row>
    <row r="71" spans="1:4" ht="18" customHeight="1" x14ac:dyDescent="0.45">
      <c r="A71" s="354"/>
      <c r="B71" s="301"/>
      <c r="C71" s="84">
        <v>69</v>
      </c>
      <c r="D71" s="84" t="s">
        <v>318</v>
      </c>
    </row>
    <row r="72" spans="1:4" ht="18" customHeight="1" x14ac:dyDescent="0.45">
      <c r="A72" s="354"/>
      <c r="B72" s="301"/>
      <c r="C72" s="84">
        <v>70</v>
      </c>
      <c r="D72" s="84" t="s">
        <v>319</v>
      </c>
    </row>
    <row r="73" spans="1:4" ht="18" customHeight="1" x14ac:dyDescent="0.45">
      <c r="A73" s="354" t="s">
        <v>372</v>
      </c>
      <c r="B73" s="301" t="s">
        <v>373</v>
      </c>
      <c r="C73" s="84">
        <v>71</v>
      </c>
      <c r="D73" s="84" t="s">
        <v>320</v>
      </c>
    </row>
    <row r="74" spans="1:4" ht="18" customHeight="1" x14ac:dyDescent="0.45">
      <c r="A74" s="354"/>
      <c r="B74" s="301"/>
      <c r="C74" s="84">
        <v>72</v>
      </c>
      <c r="D74" s="84" t="s">
        <v>321</v>
      </c>
    </row>
    <row r="75" spans="1:4" ht="18" customHeight="1" x14ac:dyDescent="0.45">
      <c r="A75" s="354"/>
      <c r="B75" s="301"/>
      <c r="C75" s="84">
        <v>73</v>
      </c>
      <c r="D75" s="84" t="s">
        <v>322</v>
      </c>
    </row>
    <row r="76" spans="1:4" ht="18" customHeight="1" x14ac:dyDescent="0.45">
      <c r="A76" s="354"/>
      <c r="B76" s="301"/>
      <c r="C76" s="84">
        <v>74</v>
      </c>
      <c r="D76" s="84" t="s">
        <v>323</v>
      </c>
    </row>
    <row r="77" spans="1:4" ht="18" customHeight="1" x14ac:dyDescent="0.45">
      <c r="A77" s="354" t="s">
        <v>374</v>
      </c>
      <c r="B77" s="301" t="s">
        <v>375</v>
      </c>
      <c r="C77" s="84">
        <v>75</v>
      </c>
      <c r="D77" s="84" t="s">
        <v>324</v>
      </c>
    </row>
    <row r="78" spans="1:4" ht="18" customHeight="1" x14ac:dyDescent="0.45">
      <c r="A78" s="354"/>
      <c r="B78" s="301"/>
      <c r="C78" s="84">
        <v>76</v>
      </c>
      <c r="D78" s="84" t="s">
        <v>325</v>
      </c>
    </row>
    <row r="79" spans="1:4" ht="18" customHeight="1" x14ac:dyDescent="0.45">
      <c r="A79" s="354"/>
      <c r="B79" s="301"/>
      <c r="C79" s="84">
        <v>77</v>
      </c>
      <c r="D79" s="84" t="s">
        <v>326</v>
      </c>
    </row>
    <row r="80" spans="1:4" ht="18" customHeight="1" x14ac:dyDescent="0.45">
      <c r="A80" s="354" t="s">
        <v>376</v>
      </c>
      <c r="B80" s="301" t="s">
        <v>377</v>
      </c>
      <c r="C80" s="84">
        <v>78</v>
      </c>
      <c r="D80" s="84" t="s">
        <v>327</v>
      </c>
    </row>
    <row r="81" spans="1:4" ht="18" customHeight="1" x14ac:dyDescent="0.45">
      <c r="A81" s="354"/>
      <c r="B81" s="301"/>
      <c r="C81" s="84">
        <v>79</v>
      </c>
      <c r="D81" s="84" t="s">
        <v>328</v>
      </c>
    </row>
    <row r="82" spans="1:4" ht="18" customHeight="1" x14ac:dyDescent="0.45">
      <c r="A82" s="354"/>
      <c r="B82" s="301"/>
      <c r="C82" s="84">
        <v>80</v>
      </c>
      <c r="D82" s="84" t="s">
        <v>329</v>
      </c>
    </row>
    <row r="83" spans="1:4" ht="18" customHeight="1" x14ac:dyDescent="0.45">
      <c r="A83" s="354" t="s">
        <v>378</v>
      </c>
      <c r="B83" s="301" t="s">
        <v>379</v>
      </c>
      <c r="C83" s="84">
        <v>81</v>
      </c>
      <c r="D83" s="84" t="s">
        <v>330</v>
      </c>
    </row>
    <row r="84" spans="1:4" ht="18" customHeight="1" x14ac:dyDescent="0.45">
      <c r="A84" s="354"/>
      <c r="B84" s="301"/>
      <c r="C84" s="84">
        <v>82</v>
      </c>
      <c r="D84" s="84" t="s">
        <v>331</v>
      </c>
    </row>
    <row r="85" spans="1:4" ht="18" customHeight="1" x14ac:dyDescent="0.45">
      <c r="A85" s="354" t="s">
        <v>380</v>
      </c>
      <c r="B85" s="301" t="s">
        <v>381</v>
      </c>
      <c r="C85" s="84">
        <v>83</v>
      </c>
      <c r="D85" s="84" t="s">
        <v>332</v>
      </c>
    </row>
    <row r="86" spans="1:4" ht="18" customHeight="1" x14ac:dyDescent="0.45">
      <c r="A86" s="354"/>
      <c r="B86" s="301"/>
      <c r="C86" s="84">
        <v>84</v>
      </c>
      <c r="D86" s="84" t="s">
        <v>333</v>
      </c>
    </row>
    <row r="87" spans="1:4" ht="18" customHeight="1" x14ac:dyDescent="0.45">
      <c r="A87" s="354"/>
      <c r="B87" s="301"/>
      <c r="C87" s="84">
        <v>85</v>
      </c>
      <c r="D87" s="84" t="s">
        <v>334</v>
      </c>
    </row>
    <row r="88" spans="1:4" ht="18" customHeight="1" x14ac:dyDescent="0.45">
      <c r="A88" s="354" t="s">
        <v>382</v>
      </c>
      <c r="B88" s="301" t="s">
        <v>383</v>
      </c>
      <c r="C88" s="84">
        <v>86</v>
      </c>
      <c r="D88" s="84" t="s">
        <v>335</v>
      </c>
    </row>
    <row r="89" spans="1:4" ht="18" customHeight="1" x14ac:dyDescent="0.45">
      <c r="A89" s="354"/>
      <c r="B89" s="301"/>
      <c r="C89" s="84">
        <v>87</v>
      </c>
      <c r="D89" s="84" t="s">
        <v>336</v>
      </c>
    </row>
    <row r="90" spans="1:4" ht="18" customHeight="1" x14ac:dyDescent="0.45">
      <c r="A90" s="354" t="s">
        <v>384</v>
      </c>
      <c r="B90" s="301" t="s">
        <v>385</v>
      </c>
      <c r="C90" s="84">
        <v>88</v>
      </c>
      <c r="D90" s="84" t="s">
        <v>337</v>
      </c>
    </row>
    <row r="91" spans="1:4" ht="18" customHeight="1" x14ac:dyDescent="0.45">
      <c r="A91" s="354"/>
      <c r="B91" s="301"/>
      <c r="C91" s="84">
        <v>89</v>
      </c>
      <c r="D91" s="84" t="s">
        <v>338</v>
      </c>
    </row>
    <row r="92" spans="1:4" ht="18" customHeight="1" x14ac:dyDescent="0.45">
      <c r="A92" s="354"/>
      <c r="B92" s="301"/>
      <c r="C92" s="84">
        <v>90</v>
      </c>
      <c r="D92" s="84" t="s">
        <v>339</v>
      </c>
    </row>
    <row r="93" spans="1:4" ht="18" customHeight="1" x14ac:dyDescent="0.45">
      <c r="A93" s="354"/>
      <c r="B93" s="301"/>
      <c r="C93" s="84">
        <v>91</v>
      </c>
      <c r="D93" s="84" t="s">
        <v>340</v>
      </c>
    </row>
    <row r="94" spans="1:4" ht="18" customHeight="1" x14ac:dyDescent="0.45">
      <c r="A94" s="354"/>
      <c r="B94" s="301"/>
      <c r="C94" s="84">
        <v>92</v>
      </c>
      <c r="D94" s="84" t="s">
        <v>341</v>
      </c>
    </row>
    <row r="95" spans="1:4" ht="18" customHeight="1" x14ac:dyDescent="0.45">
      <c r="A95" s="354"/>
      <c r="B95" s="301"/>
      <c r="C95" s="84">
        <v>93</v>
      </c>
      <c r="D95" s="84" t="s">
        <v>342</v>
      </c>
    </row>
    <row r="96" spans="1:4" ht="18" customHeight="1" x14ac:dyDescent="0.45">
      <c r="A96" s="354"/>
      <c r="B96" s="301"/>
      <c r="C96" s="84">
        <v>94</v>
      </c>
      <c r="D96" s="84" t="s">
        <v>343</v>
      </c>
    </row>
    <row r="97" spans="1:4" ht="18" customHeight="1" x14ac:dyDescent="0.45">
      <c r="A97" s="354"/>
      <c r="B97" s="301"/>
      <c r="C97" s="84">
        <v>95</v>
      </c>
      <c r="D97" s="84" t="s">
        <v>344</v>
      </c>
    </row>
    <row r="98" spans="1:4" ht="18" customHeight="1" x14ac:dyDescent="0.45">
      <c r="A98" s="354" t="s">
        <v>386</v>
      </c>
      <c r="B98" s="301" t="s">
        <v>387</v>
      </c>
      <c r="C98" s="84">
        <v>96</v>
      </c>
      <c r="D98" s="84" t="s">
        <v>345</v>
      </c>
    </row>
    <row r="99" spans="1:4" ht="18" customHeight="1" x14ac:dyDescent="0.45">
      <c r="A99" s="354"/>
      <c r="B99" s="301"/>
      <c r="C99" s="84">
        <v>97</v>
      </c>
      <c r="D99" s="84" t="s">
        <v>346</v>
      </c>
    </row>
    <row r="100" spans="1:4" ht="18" customHeight="1" x14ac:dyDescent="0.45">
      <c r="A100" s="354"/>
      <c r="B100" s="301"/>
      <c r="C100" s="84">
        <v>98</v>
      </c>
      <c r="D100" s="84" t="s">
        <v>347</v>
      </c>
    </row>
    <row r="101" spans="1:4" ht="18" customHeight="1" x14ac:dyDescent="0.45">
      <c r="A101" s="85" t="s">
        <v>388</v>
      </c>
      <c r="B101" s="156" t="s">
        <v>389</v>
      </c>
      <c r="C101" s="84">
        <v>99</v>
      </c>
      <c r="D101" s="84" t="s">
        <v>348</v>
      </c>
    </row>
  </sheetData>
  <sheetProtection sheet="1" objects="1" scenarios="1"/>
  <mergeCells count="36">
    <mergeCell ref="A8:A10"/>
    <mergeCell ref="A52:A63"/>
    <mergeCell ref="A5:A6"/>
    <mergeCell ref="A3:A4"/>
    <mergeCell ref="A11:A34"/>
    <mergeCell ref="A35:A38"/>
    <mergeCell ref="A39:A43"/>
    <mergeCell ref="B98:B100"/>
    <mergeCell ref="A98:A100"/>
    <mergeCell ref="A90:A97"/>
    <mergeCell ref="A85:A87"/>
    <mergeCell ref="A88:A89"/>
    <mergeCell ref="B88:B89"/>
    <mergeCell ref="B90:B97"/>
    <mergeCell ref="A83:A84"/>
    <mergeCell ref="B77:B79"/>
    <mergeCell ref="B80:B82"/>
    <mergeCell ref="B83:B84"/>
    <mergeCell ref="B85:B87"/>
    <mergeCell ref="B73:B76"/>
    <mergeCell ref="A80:A82"/>
    <mergeCell ref="A77:A79"/>
    <mergeCell ref="B39:B43"/>
    <mergeCell ref="B44:B51"/>
    <mergeCell ref="B52:B63"/>
    <mergeCell ref="B64:B69"/>
    <mergeCell ref="B70:B72"/>
    <mergeCell ref="A73:A76"/>
    <mergeCell ref="A64:A69"/>
    <mergeCell ref="A70:A72"/>
    <mergeCell ref="A44:A51"/>
    <mergeCell ref="B3:B4"/>
    <mergeCell ref="B5:B6"/>
    <mergeCell ref="B8:B10"/>
    <mergeCell ref="B11:B34"/>
    <mergeCell ref="B35:B38"/>
  </mergeCells>
  <phoneticPr fontId="21"/>
  <pageMargins left="0.78740157480314965" right="0.78740157480314965" top="0.78740157480314965" bottom="0.59055118110236227" header="0.31496062992125984" footer="0.31496062992125984"/>
  <pageSetup paperSize="9" scale="95" fitToHeight="0" orientation="portrait" r:id="rId1"/>
  <rowBreaks count="1" manualBreakCount="1">
    <brk id="4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
  <sheetViews>
    <sheetView zoomScale="77" zoomScaleNormal="77" workbookViewId="0"/>
  </sheetViews>
  <sheetFormatPr defaultRowHeight="18" x14ac:dyDescent="0.45"/>
  <cols>
    <col min="1" max="1" width="9.5" customWidth="1"/>
    <col min="2" max="2" width="9" customWidth="1"/>
    <col min="3" max="3" width="9.8984375" customWidth="1"/>
    <col min="4" max="5" width="9" customWidth="1"/>
    <col min="6" max="6" width="9.8984375" customWidth="1"/>
    <col min="7" max="8" width="9" customWidth="1"/>
    <col min="9" max="9" width="9.8984375" customWidth="1"/>
    <col min="10" max="10" width="9" customWidth="1"/>
    <col min="11" max="11" width="15.8984375" customWidth="1"/>
    <col min="12" max="14" width="9" customWidth="1"/>
    <col min="15" max="16" width="18.8984375" customWidth="1"/>
    <col min="17" max="17" width="9" customWidth="1"/>
    <col min="19" max="19" width="15.19921875" customWidth="1"/>
    <col min="20" max="20" width="9" customWidth="1"/>
    <col min="21" max="22" width="24.19921875" customWidth="1"/>
    <col min="23" max="23" width="25.5" bestFit="1" customWidth="1"/>
    <col min="26" max="26" width="21.09765625" customWidth="1"/>
    <col min="29" max="29" width="9.8984375" customWidth="1"/>
    <col min="30" max="30" width="31.69921875" bestFit="1" customWidth="1"/>
  </cols>
  <sheetData>
    <row r="1" spans="1:30" s="105" customFormat="1" ht="72" x14ac:dyDescent="0.45">
      <c r="A1" s="105" t="s">
        <v>495</v>
      </c>
      <c r="B1" s="105" t="s">
        <v>496</v>
      </c>
      <c r="C1" s="105" t="s">
        <v>497</v>
      </c>
      <c r="D1" s="105" t="s">
        <v>498</v>
      </c>
      <c r="E1" s="105" t="s">
        <v>499</v>
      </c>
      <c r="F1" s="105" t="s">
        <v>500</v>
      </c>
      <c r="G1" s="105" t="s">
        <v>501</v>
      </c>
      <c r="H1" s="105" t="s">
        <v>502</v>
      </c>
      <c r="I1" s="105" t="s">
        <v>503</v>
      </c>
      <c r="J1" s="105" t="s">
        <v>453</v>
      </c>
      <c r="K1" s="105" t="s">
        <v>504</v>
      </c>
      <c r="L1" s="105" t="s">
        <v>505</v>
      </c>
      <c r="M1" s="105" t="s">
        <v>506</v>
      </c>
      <c r="N1" s="105" t="s">
        <v>507</v>
      </c>
      <c r="O1" s="105" t="s">
        <v>508</v>
      </c>
      <c r="P1" s="105" t="s">
        <v>509</v>
      </c>
      <c r="Q1" s="105" t="s">
        <v>510</v>
      </c>
      <c r="R1" s="105" t="s">
        <v>511</v>
      </c>
      <c r="S1" s="105" t="s">
        <v>512</v>
      </c>
      <c r="T1" s="105" t="s">
        <v>513</v>
      </c>
      <c r="U1" s="105" t="s">
        <v>514</v>
      </c>
      <c r="V1" s="105" t="s">
        <v>515</v>
      </c>
      <c r="W1" s="105" t="s">
        <v>516</v>
      </c>
      <c r="X1" s="105" t="s">
        <v>454</v>
      </c>
      <c r="Y1" s="105" t="s">
        <v>455</v>
      </c>
      <c r="Z1" s="105" t="s">
        <v>517</v>
      </c>
      <c r="AA1" s="105" t="s">
        <v>518</v>
      </c>
      <c r="AB1" s="105" t="s">
        <v>519</v>
      </c>
      <c r="AC1" s="105" t="s">
        <v>520</v>
      </c>
      <c r="AD1" s="105" t="s">
        <v>521</v>
      </c>
    </row>
    <row r="2" spans="1:30" x14ac:dyDescent="0.45">
      <c r="A2" s="103">
        <f>'別紙1-1'!U24</f>
        <v>0</v>
      </c>
      <c r="B2" t="s">
        <v>522</v>
      </c>
      <c r="C2" t="s">
        <v>522</v>
      </c>
      <c r="D2" t="s">
        <v>522</v>
      </c>
      <c r="E2" t="s">
        <v>522</v>
      </c>
      <c r="F2" t="s">
        <v>522</v>
      </c>
      <c r="G2">
        <f>様式1!O7</f>
        <v>0</v>
      </c>
      <c r="H2">
        <f>様式1!O6</f>
        <v>0</v>
      </c>
      <c r="I2">
        <f>様式1!O8</f>
        <v>0</v>
      </c>
      <c r="J2">
        <f>様式1!S8</f>
        <v>0</v>
      </c>
      <c r="K2" s="104">
        <f>様式1!M19</f>
        <v>0</v>
      </c>
      <c r="L2" t="str">
        <f>IF(B15&lt;50,"低圧","高圧")</f>
        <v>低圧</v>
      </c>
      <c r="M2" s="103">
        <f>'別紙1-2'!U27</f>
        <v>0</v>
      </c>
      <c r="N2" s="108">
        <f>'別紙1-2'!U29</f>
        <v>0</v>
      </c>
      <c r="O2">
        <f>'別紙1-1'!V13</f>
        <v>0</v>
      </c>
      <c r="P2">
        <f>'別紙1-1'!V14</f>
        <v>0</v>
      </c>
      <c r="Q2">
        <f>様式1!O10</f>
        <v>0</v>
      </c>
      <c r="R2">
        <f>様式1!O11</f>
        <v>0</v>
      </c>
      <c r="S2">
        <f>+様式1!O12</f>
        <v>0</v>
      </c>
      <c r="T2">
        <f>様式1!S12</f>
        <v>0</v>
      </c>
      <c r="U2" s="184">
        <f>+'別紙1-1'!G13</f>
        <v>0</v>
      </c>
      <c r="V2" s="185">
        <f>'別紙1-1'!G14</f>
        <v>0</v>
      </c>
      <c r="W2" t="str">
        <f>ASC(様式1!M28)</f>
        <v/>
      </c>
      <c r="X2" t="str">
        <f>ASC(+様式1!U28)</f>
        <v/>
      </c>
      <c r="Y2" t="str">
        <f>様式1!M29&amp;"@"&amp;様式1!T29</f>
        <v>@</v>
      </c>
      <c r="Z2" s="185">
        <f>+様式1!M26</f>
        <v>0</v>
      </c>
      <c r="AA2" s="185">
        <f>様式1!M27</f>
        <v>0</v>
      </c>
      <c r="AB2" t="str">
        <f>ASC(様式1!N23&amp;様式1!P23&amp;様式1!Q23)</f>
        <v>-</v>
      </c>
      <c r="AC2" s="185">
        <f>様式1!M24</f>
        <v>0</v>
      </c>
      <c r="AD2" s="186" t="str">
        <f>"2023"&amp;"/"&amp;様式1!Q21&amp;"/"&amp;様式1!T21</f>
        <v>2023//</v>
      </c>
    </row>
  </sheetData>
  <sheetProtection sheet="1" objects="1" scenarios="1"/>
  <phoneticPr fontId="21"/>
  <pageMargins left="0.7" right="0.7" top="0.75" bottom="0.75" header="0.3" footer="0.3"/>
  <pageSetup paperSize="9" orientation="portrait" horizontalDpi="4294967293"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D25"/>
  <sheetViews>
    <sheetView showGridLines="0" view="pageBreakPreview" zoomScale="70" zoomScaleNormal="70" zoomScaleSheetLayoutView="70" workbookViewId="0">
      <selection sqref="A1:Z1"/>
    </sheetView>
  </sheetViews>
  <sheetFormatPr defaultColWidth="3" defaultRowHeight="18" x14ac:dyDescent="0.45"/>
  <sheetData>
    <row r="1" spans="1:30" x14ac:dyDescent="0.45">
      <c r="A1" s="245" t="s">
        <v>397</v>
      </c>
      <c r="B1" s="245"/>
      <c r="C1" s="245"/>
      <c r="D1" s="245"/>
      <c r="E1" s="245"/>
      <c r="F1" s="245"/>
      <c r="G1" s="245"/>
      <c r="H1" s="245"/>
      <c r="I1" s="245"/>
      <c r="J1" s="245"/>
      <c r="K1" s="245"/>
      <c r="L1" s="245"/>
      <c r="M1" s="245"/>
      <c r="N1" s="245"/>
      <c r="O1" s="245"/>
      <c r="P1" s="245"/>
      <c r="Q1" s="245"/>
      <c r="R1" s="245"/>
      <c r="S1" s="245"/>
      <c r="T1" s="245"/>
      <c r="U1" s="245"/>
      <c r="V1" s="245"/>
      <c r="W1" s="245"/>
      <c r="X1" s="245"/>
      <c r="Y1" s="245"/>
      <c r="Z1" s="245"/>
    </row>
    <row r="2" spans="1:30" x14ac:dyDescent="0.45">
      <c r="A2" s="248" t="s">
        <v>31</v>
      </c>
      <c r="B2" s="248"/>
      <c r="C2" s="248"/>
      <c r="D2" s="248"/>
      <c r="E2" s="248"/>
      <c r="F2" s="248"/>
      <c r="G2" s="248"/>
      <c r="H2" s="248"/>
      <c r="I2" s="248"/>
      <c r="J2" s="248"/>
      <c r="K2" s="248"/>
      <c r="L2" s="248"/>
      <c r="M2" s="248"/>
      <c r="N2" s="248"/>
      <c r="O2" s="248"/>
      <c r="P2" s="248"/>
      <c r="Q2" s="248"/>
      <c r="R2" s="248"/>
      <c r="S2" s="248"/>
      <c r="T2" s="248"/>
      <c r="U2" s="248"/>
      <c r="V2" s="248"/>
      <c r="W2" s="248"/>
      <c r="X2" s="248"/>
      <c r="Y2" s="248"/>
      <c r="Z2" s="248"/>
    </row>
    <row r="3" spans="1:30" ht="18" customHeight="1" x14ac:dyDescent="0.45">
      <c r="A3" s="247" t="s">
        <v>32</v>
      </c>
      <c r="B3" s="247"/>
      <c r="C3" s="247"/>
      <c r="D3" s="247"/>
      <c r="E3" s="247"/>
      <c r="F3" s="247"/>
    </row>
    <row r="4" spans="1:30" ht="24" customHeight="1" x14ac:dyDescent="0.45">
      <c r="A4" s="206" t="s">
        <v>33</v>
      </c>
      <c r="B4" s="206"/>
      <c r="C4" s="206"/>
      <c r="D4" s="206"/>
      <c r="E4" s="206"/>
      <c r="F4" s="206"/>
      <c r="G4" s="244"/>
      <c r="H4" s="244"/>
      <c r="I4" s="231" t="s">
        <v>43</v>
      </c>
      <c r="J4" s="231"/>
      <c r="K4" s="231"/>
      <c r="L4" s="231"/>
      <c r="M4" s="231"/>
      <c r="N4" s="231"/>
      <c r="O4" s="231"/>
      <c r="P4" s="231"/>
      <c r="Q4" s="244"/>
      <c r="R4" s="244"/>
      <c r="S4" s="205" t="s">
        <v>45</v>
      </c>
      <c r="T4" s="205"/>
      <c r="U4" s="205"/>
      <c r="V4" s="205"/>
      <c r="W4" s="205"/>
      <c r="X4" s="205"/>
      <c r="Y4" s="205"/>
      <c r="Z4" s="205"/>
    </row>
    <row r="5" spans="1:30" ht="22.65" customHeight="1" x14ac:dyDescent="0.45">
      <c r="A5" s="206" t="s">
        <v>34</v>
      </c>
      <c r="B5" s="206"/>
      <c r="C5" s="206"/>
      <c r="D5" s="206"/>
      <c r="E5" s="206"/>
      <c r="F5" s="206"/>
      <c r="G5" s="244"/>
      <c r="H5" s="244"/>
      <c r="I5" s="231" t="s">
        <v>46</v>
      </c>
      <c r="J5" s="231"/>
      <c r="K5" s="231"/>
      <c r="L5" s="231"/>
      <c r="M5" s="231"/>
      <c r="N5" s="231"/>
      <c r="O5" s="231"/>
      <c r="P5" s="231"/>
      <c r="Q5" s="231"/>
      <c r="R5" s="231"/>
      <c r="S5" s="231"/>
      <c r="T5" s="231"/>
      <c r="U5" s="231"/>
      <c r="V5" s="231"/>
      <c r="W5" s="231"/>
      <c r="X5" s="231"/>
      <c r="Y5" s="231"/>
      <c r="Z5" s="231"/>
    </row>
    <row r="6" spans="1:30" ht="22.65" customHeight="1" x14ac:dyDescent="0.45">
      <c r="A6" s="206"/>
      <c r="B6" s="206"/>
      <c r="C6" s="206"/>
      <c r="D6" s="206"/>
      <c r="E6" s="206"/>
      <c r="F6" s="206"/>
      <c r="G6" s="244"/>
      <c r="H6" s="244"/>
      <c r="I6" s="231" t="s">
        <v>47</v>
      </c>
      <c r="J6" s="231"/>
      <c r="K6" s="231"/>
      <c r="L6" s="231"/>
      <c r="M6" s="231"/>
      <c r="N6" s="231"/>
      <c r="O6" s="231"/>
      <c r="P6" s="231"/>
      <c r="Q6" s="231"/>
      <c r="R6" s="231"/>
      <c r="S6" s="231"/>
      <c r="T6" s="231"/>
      <c r="U6" s="231"/>
      <c r="V6" s="231"/>
      <c r="W6" s="231"/>
      <c r="X6" s="231"/>
      <c r="Y6" s="231"/>
      <c r="Z6" s="231"/>
    </row>
    <row r="7" spans="1:30" ht="22.2" customHeight="1" x14ac:dyDescent="0.45">
      <c r="A7" s="206"/>
      <c r="B7" s="206"/>
      <c r="C7" s="206"/>
      <c r="D7" s="206"/>
      <c r="E7" s="206"/>
      <c r="F7" s="206"/>
      <c r="G7" s="244"/>
      <c r="H7" s="244"/>
      <c r="I7" s="231" t="s">
        <v>48</v>
      </c>
      <c r="J7" s="231"/>
      <c r="K7" s="231"/>
      <c r="L7" s="231"/>
      <c r="M7" s="231"/>
      <c r="N7" s="231"/>
      <c r="O7" s="231"/>
      <c r="P7" s="231"/>
      <c r="Q7" s="231"/>
      <c r="R7" s="231"/>
      <c r="S7" s="231"/>
      <c r="T7" s="231"/>
      <c r="U7" s="231"/>
      <c r="V7" s="231"/>
      <c r="W7" s="231"/>
      <c r="X7" s="231"/>
      <c r="Y7" s="231"/>
      <c r="Z7" s="231"/>
    </row>
    <row r="8" spans="1:30" ht="22.65" customHeight="1" x14ac:dyDescent="0.45">
      <c r="A8" s="206"/>
      <c r="B8" s="206"/>
      <c r="C8" s="206"/>
      <c r="D8" s="206"/>
      <c r="E8" s="206"/>
      <c r="F8" s="206"/>
      <c r="G8" s="244"/>
      <c r="H8" s="244"/>
      <c r="I8" s="231" t="s">
        <v>50</v>
      </c>
      <c r="J8" s="231"/>
      <c r="K8" s="231"/>
      <c r="L8" s="231"/>
      <c r="M8" s="231"/>
      <c r="N8" s="231"/>
      <c r="O8" s="231"/>
      <c r="P8" s="231"/>
      <c r="Q8" s="231"/>
      <c r="R8" s="231"/>
      <c r="S8" s="231"/>
      <c r="T8" s="231"/>
      <c r="U8" s="231"/>
      <c r="V8" s="231"/>
      <c r="W8" s="231"/>
      <c r="X8" s="231"/>
      <c r="Y8" s="231"/>
      <c r="Z8" s="231"/>
    </row>
    <row r="9" spans="1:30" ht="42" customHeight="1" x14ac:dyDescent="0.45">
      <c r="A9" s="206"/>
      <c r="B9" s="206"/>
      <c r="C9" s="206"/>
      <c r="D9" s="206"/>
      <c r="E9" s="206"/>
      <c r="F9" s="206"/>
      <c r="G9" s="244"/>
      <c r="H9" s="244"/>
      <c r="I9" s="246" t="s">
        <v>49</v>
      </c>
      <c r="J9" s="246"/>
      <c r="K9" s="246"/>
      <c r="L9" s="246"/>
      <c r="M9" s="246"/>
      <c r="N9" s="246"/>
      <c r="O9" s="246"/>
      <c r="P9" s="246"/>
      <c r="Q9" s="246"/>
      <c r="R9" s="246"/>
      <c r="S9" s="246"/>
      <c r="T9" s="246"/>
      <c r="U9" s="246"/>
      <c r="V9" s="246"/>
      <c r="W9" s="246"/>
      <c r="X9" s="246"/>
      <c r="Y9" s="246"/>
      <c r="Z9" s="246"/>
    </row>
    <row r="10" spans="1:30" ht="18" customHeight="1" x14ac:dyDescent="0.45">
      <c r="A10" s="1" t="s">
        <v>35</v>
      </c>
    </row>
    <row r="11" spans="1:30" ht="12" customHeight="1" x14ac:dyDescent="0.45">
      <c r="A11" s="1"/>
    </row>
    <row r="12" spans="1:30" x14ac:dyDescent="0.45">
      <c r="A12" s="211" t="s">
        <v>36</v>
      </c>
      <c r="B12" s="211"/>
      <c r="C12" s="211"/>
      <c r="D12" s="211"/>
      <c r="E12" s="211"/>
      <c r="F12" s="211"/>
      <c r="G12" s="211"/>
      <c r="H12" s="211"/>
      <c r="I12" s="211"/>
    </row>
    <row r="13" spans="1:30" ht="25.2" customHeight="1" x14ac:dyDescent="0.45">
      <c r="A13" s="206" t="s">
        <v>37</v>
      </c>
      <c r="B13" s="206"/>
      <c r="C13" s="206"/>
      <c r="D13" s="206"/>
      <c r="E13" s="206"/>
      <c r="F13" s="206"/>
      <c r="G13" s="258"/>
      <c r="H13" s="259"/>
      <c r="I13" s="259"/>
      <c r="J13" s="259"/>
      <c r="K13" s="259"/>
      <c r="L13" s="259"/>
      <c r="M13" s="259"/>
      <c r="N13" s="259"/>
      <c r="O13" s="259"/>
      <c r="P13" s="259"/>
      <c r="Q13" s="260"/>
      <c r="R13" s="250" t="s">
        <v>53</v>
      </c>
      <c r="S13" s="251"/>
      <c r="T13" s="243" t="s">
        <v>38</v>
      </c>
      <c r="U13" s="243"/>
      <c r="V13" s="252"/>
      <c r="W13" s="253"/>
      <c r="X13" s="253"/>
      <c r="Y13" s="253"/>
      <c r="Z13" s="254"/>
      <c r="AB13" s="4" t="s">
        <v>442</v>
      </c>
      <c r="AC13" s="4" t="s">
        <v>446</v>
      </c>
    </row>
    <row r="14" spans="1:30" ht="25.5" customHeight="1" x14ac:dyDescent="0.45">
      <c r="A14" s="206" t="s">
        <v>392</v>
      </c>
      <c r="B14" s="206"/>
      <c r="C14" s="206"/>
      <c r="D14" s="206"/>
      <c r="E14" s="206"/>
      <c r="F14" s="206"/>
      <c r="G14" s="258"/>
      <c r="H14" s="259"/>
      <c r="I14" s="259"/>
      <c r="J14" s="259"/>
      <c r="K14" s="259"/>
      <c r="L14" s="259"/>
      <c r="M14" s="259"/>
      <c r="N14" s="259"/>
      <c r="O14" s="259"/>
      <c r="P14" s="259"/>
      <c r="Q14" s="260"/>
      <c r="R14" s="251"/>
      <c r="S14" s="251"/>
      <c r="T14" s="243" t="s">
        <v>39</v>
      </c>
      <c r="U14" s="243"/>
      <c r="V14" s="255"/>
      <c r="W14" s="256"/>
      <c r="X14" s="256"/>
      <c r="Y14" s="256"/>
      <c r="Z14" s="257"/>
      <c r="AB14" s="4" t="s">
        <v>442</v>
      </c>
      <c r="AC14" s="4" t="s">
        <v>480</v>
      </c>
      <c r="AD14" s="4"/>
    </row>
    <row r="15" spans="1:30" ht="25.5" customHeight="1" x14ac:dyDescent="0.45">
      <c r="A15" s="206" t="s">
        <v>40</v>
      </c>
      <c r="B15" s="206"/>
      <c r="C15" s="206"/>
      <c r="D15" s="206"/>
      <c r="E15" s="206"/>
      <c r="F15" s="206"/>
      <c r="G15" s="249"/>
      <c r="H15" s="249"/>
      <c r="I15" s="249"/>
      <c r="J15" s="249"/>
      <c r="K15" s="249"/>
      <c r="L15" s="249"/>
      <c r="M15" s="249"/>
      <c r="N15" s="249"/>
      <c r="O15" s="249"/>
      <c r="P15" s="249"/>
      <c r="Q15" s="249"/>
      <c r="R15" s="249"/>
      <c r="S15" s="249"/>
      <c r="T15" s="249"/>
      <c r="U15" s="249"/>
      <c r="V15" s="249"/>
      <c r="W15" s="249"/>
      <c r="X15" s="249"/>
      <c r="Y15" s="249"/>
      <c r="Z15" s="249"/>
      <c r="AB15" s="4" t="s">
        <v>442</v>
      </c>
      <c r="AC15" s="4" t="s">
        <v>447</v>
      </c>
      <c r="AD15" s="4"/>
    </row>
    <row r="16" spans="1:30" ht="25.5" customHeight="1" x14ac:dyDescent="0.45">
      <c r="A16" s="206" t="s">
        <v>41</v>
      </c>
      <c r="B16" s="206"/>
      <c r="C16" s="206"/>
      <c r="D16" s="206"/>
      <c r="E16" s="206"/>
      <c r="F16" s="206"/>
      <c r="G16" s="249"/>
      <c r="H16" s="249"/>
      <c r="I16" s="249"/>
      <c r="J16" s="249"/>
      <c r="K16" s="249"/>
      <c r="L16" s="249"/>
      <c r="M16" s="249"/>
      <c r="N16" s="249"/>
      <c r="O16" s="249"/>
      <c r="P16" s="249"/>
      <c r="Q16" s="249"/>
      <c r="R16" s="249"/>
      <c r="S16" s="249"/>
      <c r="T16" s="249"/>
      <c r="U16" s="249"/>
      <c r="V16" s="249"/>
      <c r="W16" s="249"/>
      <c r="X16" s="249"/>
      <c r="Y16" s="249"/>
      <c r="Z16" s="249"/>
    </row>
    <row r="17" spans="1:29" ht="12" customHeight="1" x14ac:dyDescent="0.45">
      <c r="A17" s="1"/>
    </row>
    <row r="18" spans="1:29" x14ac:dyDescent="0.45">
      <c r="A18" s="1" t="s">
        <v>42</v>
      </c>
    </row>
    <row r="19" spans="1:29" ht="24" customHeight="1" x14ac:dyDescent="0.45">
      <c r="A19" s="236" t="s">
        <v>393</v>
      </c>
      <c r="B19" s="236"/>
      <c r="C19" s="236"/>
      <c r="D19" s="236"/>
      <c r="E19" s="236"/>
      <c r="F19" s="236"/>
      <c r="G19" s="237"/>
      <c r="H19" s="238"/>
      <c r="I19" s="240" t="s">
        <v>52</v>
      </c>
      <c r="J19" s="241"/>
      <c r="K19" s="241"/>
      <c r="L19" s="241"/>
      <c r="M19" s="241"/>
      <c r="N19" s="241"/>
      <c r="O19" s="241"/>
      <c r="P19" s="241"/>
      <c r="Q19" s="241"/>
      <c r="R19" s="241"/>
      <c r="S19" s="241"/>
      <c r="T19" s="241"/>
      <c r="U19" s="241"/>
      <c r="V19" s="241"/>
      <c r="W19" s="241"/>
      <c r="X19" s="241"/>
      <c r="Y19" s="241"/>
      <c r="Z19" s="242"/>
    </row>
    <row r="20" spans="1:29" ht="210" customHeight="1" x14ac:dyDescent="0.45">
      <c r="A20" s="236"/>
      <c r="B20" s="236"/>
      <c r="C20" s="236"/>
      <c r="D20" s="236"/>
      <c r="E20" s="236"/>
      <c r="F20" s="236"/>
      <c r="G20" s="235" t="s">
        <v>51</v>
      </c>
      <c r="H20" s="235"/>
      <c r="I20" s="235"/>
      <c r="J20" s="235"/>
      <c r="K20" s="235"/>
      <c r="L20" s="235"/>
      <c r="M20" s="235"/>
      <c r="N20" s="235"/>
      <c r="O20" s="235"/>
      <c r="P20" s="235"/>
      <c r="Q20" s="235"/>
      <c r="R20" s="235"/>
      <c r="S20" s="235"/>
      <c r="T20" s="235"/>
      <c r="U20" s="235"/>
      <c r="V20" s="235"/>
      <c r="W20" s="235"/>
      <c r="X20" s="235"/>
      <c r="Y20" s="235"/>
      <c r="Z20" s="235"/>
    </row>
    <row r="21" spans="1:29" ht="18" customHeight="1" x14ac:dyDescent="0.45">
      <c r="A21" s="1" t="s">
        <v>35</v>
      </c>
    </row>
    <row r="22" spans="1:29" ht="12" customHeight="1" x14ac:dyDescent="0.45">
      <c r="A22" s="1"/>
    </row>
    <row r="23" spans="1:29" s="4" customFormat="1" ht="18" customHeight="1" x14ac:dyDescent="0.45">
      <c r="A23" s="4" t="s">
        <v>396</v>
      </c>
    </row>
    <row r="24" spans="1:29" s="4" customFormat="1" ht="30" customHeight="1" x14ac:dyDescent="0.45">
      <c r="A24" s="237"/>
      <c r="B24" s="238"/>
      <c r="C24" s="232" t="s">
        <v>248</v>
      </c>
      <c r="D24" s="232"/>
      <c r="E24" s="232"/>
      <c r="F24" s="232"/>
      <c r="G24" s="232"/>
      <c r="H24" s="232"/>
      <c r="I24" s="232"/>
      <c r="J24" s="232"/>
      <c r="K24" s="232"/>
      <c r="L24" s="232"/>
      <c r="M24" s="232"/>
      <c r="N24" s="232"/>
      <c r="O24" s="232"/>
      <c r="P24" s="232"/>
      <c r="Q24" s="232"/>
      <c r="R24" s="233" t="s">
        <v>394</v>
      </c>
      <c r="S24" s="233"/>
      <c r="T24" s="233"/>
      <c r="U24" s="234"/>
      <c r="V24" s="234"/>
      <c r="W24" s="234"/>
      <c r="X24" s="234"/>
      <c r="Y24" s="233" t="s">
        <v>395</v>
      </c>
      <c r="Z24" s="239"/>
      <c r="AB24" s="4" t="s">
        <v>442</v>
      </c>
      <c r="AC24" s="4" t="s">
        <v>485</v>
      </c>
    </row>
    <row r="25" spans="1:29" x14ac:dyDescent="0.45">
      <c r="A25" s="1" t="s">
        <v>35</v>
      </c>
    </row>
  </sheetData>
  <sheetProtection sheet="1" objects="1" scenarios="1"/>
  <mergeCells count="42">
    <mergeCell ref="G15:Z15"/>
    <mergeCell ref="G16:Z16"/>
    <mergeCell ref="R13:S14"/>
    <mergeCell ref="A14:F14"/>
    <mergeCell ref="I8:Z8"/>
    <mergeCell ref="V13:Z13"/>
    <mergeCell ref="T14:U14"/>
    <mergeCell ref="V14:Z14"/>
    <mergeCell ref="G13:Q13"/>
    <mergeCell ref="G14:Q14"/>
    <mergeCell ref="A1:Z1"/>
    <mergeCell ref="G5:H5"/>
    <mergeCell ref="A5:F9"/>
    <mergeCell ref="I9:Z9"/>
    <mergeCell ref="A12:I12"/>
    <mergeCell ref="A3:F3"/>
    <mergeCell ref="G6:H6"/>
    <mergeCell ref="G7:H7"/>
    <mergeCell ref="G8:H8"/>
    <mergeCell ref="G9:H9"/>
    <mergeCell ref="I5:Z5"/>
    <mergeCell ref="I6:Z6"/>
    <mergeCell ref="I7:Z7"/>
    <mergeCell ref="A2:Z2"/>
    <mergeCell ref="A4:F4"/>
    <mergeCell ref="G4:H4"/>
    <mergeCell ref="I4:P4"/>
    <mergeCell ref="C24:Q24"/>
    <mergeCell ref="R24:T24"/>
    <mergeCell ref="U24:X24"/>
    <mergeCell ref="G20:Z20"/>
    <mergeCell ref="A19:F20"/>
    <mergeCell ref="A24:B24"/>
    <mergeCell ref="Y24:Z24"/>
    <mergeCell ref="I19:Z19"/>
    <mergeCell ref="G19:H19"/>
    <mergeCell ref="T13:U13"/>
    <mergeCell ref="Q4:R4"/>
    <mergeCell ref="S4:Z4"/>
    <mergeCell ref="A15:F15"/>
    <mergeCell ref="A16:F16"/>
    <mergeCell ref="A13:F13"/>
  </mergeCells>
  <phoneticPr fontId="21"/>
  <conditionalFormatting sqref="Q4:R4 G4:H9 G13:G16">
    <cfRule type="containsBlanks" dxfId="26" priority="7">
      <formula>LEN(TRIM(G4))=0</formula>
    </cfRule>
  </conditionalFormatting>
  <conditionalFormatting sqref="V13:Z14">
    <cfRule type="containsBlanks" dxfId="25" priority="5">
      <formula>LEN(TRIM(V13))=0</formula>
    </cfRule>
  </conditionalFormatting>
  <conditionalFormatting sqref="G19">
    <cfRule type="containsBlanks" dxfId="24" priority="4">
      <formula>LEN(TRIM(G19))=0</formula>
    </cfRule>
  </conditionalFormatting>
  <conditionalFormatting sqref="U24">
    <cfRule type="containsBlanks" dxfId="23" priority="8">
      <formula>LEN(TRIM(U24))=0</formula>
    </cfRule>
  </conditionalFormatting>
  <conditionalFormatting sqref="A24">
    <cfRule type="containsBlanks" dxfId="22" priority="1">
      <formula>LEN(TRIM(A24))=0</formula>
    </cfRule>
  </conditionalFormatting>
  <dataValidations count="2">
    <dataValidation type="list" allowBlank="1" showInputMessage="1" showErrorMessage="1" sqref="G4:H9 Q4:R4 G19 A24">
      <formula1>"□,■"</formula1>
    </dataValidation>
    <dataValidation type="list" allowBlank="1" showInputMessage="1" showErrorMessage="1" sqref="V13:Z13">
      <formula1>"農業、林業,漁業,鉱業、採石業、砂利採取業,建設業,製造業,電気・ガス・熱供給・水道業,情報通信業,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公務（他に分類されるものを除く）,分類不能の産業"</formula1>
    </dataValidation>
  </dataValidations>
  <pageMargins left="0.78740157480314965" right="0.78740157480314965" top="0.78740157480314965" bottom="0.59055118110236227"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日本産業分類!$D$3:$D$101</xm:f>
          </x14:formula1>
          <xm:sqref>V14:Z14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C37"/>
  <sheetViews>
    <sheetView showGridLines="0" view="pageBreakPreview" zoomScale="90" zoomScaleNormal="100" zoomScaleSheetLayoutView="90" workbookViewId="0">
      <selection sqref="A1:Z1"/>
    </sheetView>
  </sheetViews>
  <sheetFormatPr defaultColWidth="3" defaultRowHeight="18" customHeight="1" x14ac:dyDescent="0.45"/>
  <cols>
    <col min="1" max="20" width="3" customWidth="1"/>
    <col min="21" max="21" width="2" customWidth="1"/>
    <col min="22" max="25" width="3" customWidth="1"/>
    <col min="26" max="26" width="4" customWidth="1"/>
    <col min="28" max="29" width="3" style="4"/>
  </cols>
  <sheetData>
    <row r="1" spans="1:29" x14ac:dyDescent="0.45">
      <c r="A1" s="215" t="s">
        <v>398</v>
      </c>
      <c r="B1" s="215"/>
      <c r="C1" s="215"/>
      <c r="D1" s="215"/>
      <c r="E1" s="215"/>
      <c r="F1" s="215"/>
      <c r="G1" s="215"/>
      <c r="H1" s="215"/>
      <c r="I1" s="215"/>
      <c r="J1" s="215"/>
      <c r="K1" s="215"/>
      <c r="L1" s="215"/>
      <c r="M1" s="215"/>
      <c r="N1" s="215"/>
      <c r="O1" s="215"/>
      <c r="P1" s="215"/>
      <c r="Q1" s="215"/>
      <c r="R1" s="215"/>
      <c r="S1" s="215"/>
      <c r="T1" s="215"/>
      <c r="U1" s="215"/>
      <c r="V1" s="215"/>
      <c r="W1" s="215"/>
      <c r="X1" s="215"/>
      <c r="Y1" s="215"/>
      <c r="Z1" s="215"/>
    </row>
    <row r="2" spans="1:29" ht="19.95" customHeight="1" x14ac:dyDescent="0.45">
      <c r="A2" s="236" t="s">
        <v>54</v>
      </c>
      <c r="B2" s="236"/>
      <c r="C2" s="236"/>
      <c r="D2" s="236"/>
      <c r="E2" s="236"/>
      <c r="F2" s="236"/>
      <c r="G2" s="236"/>
      <c r="H2" s="236"/>
      <c r="I2" s="236"/>
      <c r="J2" s="236"/>
      <c r="K2" s="236"/>
      <c r="L2" s="236"/>
      <c r="M2" s="236"/>
      <c r="N2" s="236"/>
      <c r="O2" s="236"/>
      <c r="P2" s="236"/>
      <c r="Q2" s="236"/>
      <c r="R2" s="236"/>
      <c r="S2" s="236"/>
      <c r="T2" s="236"/>
      <c r="U2" s="236"/>
      <c r="V2" s="236"/>
      <c r="W2" s="236"/>
      <c r="X2" s="236"/>
      <c r="Y2" s="236"/>
      <c r="Z2" s="236"/>
    </row>
    <row r="3" spans="1:29" ht="19.95" customHeight="1" x14ac:dyDescent="0.45">
      <c r="A3" s="251" t="s">
        <v>55</v>
      </c>
      <c r="B3" s="251"/>
      <c r="C3" s="251"/>
      <c r="D3" s="251"/>
      <c r="E3" s="251"/>
      <c r="F3" s="327" t="s">
        <v>399</v>
      </c>
      <c r="G3" s="327"/>
      <c r="H3" s="327" t="s">
        <v>400</v>
      </c>
      <c r="I3" s="327"/>
      <c r="J3" s="327"/>
      <c r="K3" s="327"/>
      <c r="L3" s="327"/>
      <c r="M3" s="331" t="s">
        <v>56</v>
      </c>
      <c r="N3" s="328"/>
      <c r="O3" s="328"/>
      <c r="P3" s="328"/>
      <c r="Q3" s="329"/>
      <c r="R3" s="332" t="s">
        <v>401</v>
      </c>
      <c r="S3" s="333"/>
      <c r="T3" s="333"/>
      <c r="U3" s="333"/>
      <c r="V3" s="333"/>
      <c r="W3" s="333"/>
      <c r="X3" s="333"/>
      <c r="Y3" s="333"/>
      <c r="Z3" s="334"/>
    </row>
    <row r="4" spans="1:29" ht="18" customHeight="1" x14ac:dyDescent="0.45">
      <c r="A4" s="279" t="s">
        <v>460</v>
      </c>
      <c r="B4" s="280"/>
      <c r="C4" s="280"/>
      <c r="D4" s="280"/>
      <c r="E4" s="281"/>
      <c r="F4" s="285"/>
      <c r="G4" s="285"/>
      <c r="H4" s="292">
        <f>IF(SUM(添付2!$K$6:$K$8)&lt;SUM(添付2!$K$9:$K$11),添付2!F6,添付2!F9)</f>
        <v>0</v>
      </c>
      <c r="I4" s="292"/>
      <c r="J4" s="292"/>
      <c r="K4" s="292"/>
      <c r="L4" s="292"/>
      <c r="M4" s="292">
        <f>IF(SUM(添付2!$K$6:$K$8)&lt;SUM(添付2!$K$9:$K$11),添付2!G6,添付2!G9)</f>
        <v>0</v>
      </c>
      <c r="N4" s="292"/>
      <c r="O4" s="292"/>
      <c r="P4" s="292"/>
      <c r="Q4" s="292"/>
      <c r="R4" s="335">
        <f>IF(SUM(添付2!$K$6:$K$8)&lt;SUM(添付2!$K$9:$K$11),添付2!K6,添付2!K9)</f>
        <v>0</v>
      </c>
      <c r="S4" s="336"/>
      <c r="T4" s="261" t="s">
        <v>463</v>
      </c>
      <c r="U4" s="261"/>
      <c r="V4" s="262" t="s">
        <v>471</v>
      </c>
      <c r="W4" s="261"/>
      <c r="X4" s="267">
        <f>添付2!G3-IF(F4="■",R4)-IF(F5="■",R5)-IF(F6="■",R6)</f>
        <v>0</v>
      </c>
      <c r="Y4" s="267"/>
      <c r="Z4" s="270" t="s">
        <v>463</v>
      </c>
      <c r="AB4" s="4" t="s">
        <v>442</v>
      </c>
      <c r="AC4" s="4" t="s">
        <v>472</v>
      </c>
    </row>
    <row r="5" spans="1:29" ht="18" customHeight="1" x14ac:dyDescent="0.45">
      <c r="A5" s="282"/>
      <c r="B5" s="283"/>
      <c r="C5" s="283"/>
      <c r="D5" s="283"/>
      <c r="E5" s="284"/>
      <c r="F5" s="285"/>
      <c r="G5" s="285"/>
      <c r="H5" s="292">
        <f>IF(SUM(添付2!$K$6:$K$8)&lt;SUM(添付2!$K$9:$K$11),添付2!F7,添付2!F10)</f>
        <v>0</v>
      </c>
      <c r="I5" s="292"/>
      <c r="J5" s="292"/>
      <c r="K5" s="292"/>
      <c r="L5" s="292"/>
      <c r="M5" s="292">
        <f>IF(SUM(添付2!$K$6:$K$8)&lt;SUM(添付2!$K$9:$K$11),添付2!G7,添付2!G10)</f>
        <v>0</v>
      </c>
      <c r="N5" s="292"/>
      <c r="O5" s="292"/>
      <c r="P5" s="292"/>
      <c r="Q5" s="292"/>
      <c r="R5" s="335">
        <f>IF(SUM(添付2!$K$6:$K$8)&lt;SUM(添付2!$K$9:$K$11),添付2!K7,添付2!K10)</f>
        <v>0</v>
      </c>
      <c r="S5" s="336"/>
      <c r="T5" s="261" t="s">
        <v>463</v>
      </c>
      <c r="U5" s="261"/>
      <c r="V5" s="263"/>
      <c r="W5" s="264"/>
      <c r="X5" s="268"/>
      <c r="Y5" s="268"/>
      <c r="Z5" s="271"/>
      <c r="AB5" s="4" t="s">
        <v>74</v>
      </c>
      <c r="AC5" s="4" t="s">
        <v>473</v>
      </c>
    </row>
    <row r="6" spans="1:29" ht="18" customHeight="1" x14ac:dyDescent="0.45">
      <c r="A6" s="282"/>
      <c r="B6" s="283"/>
      <c r="C6" s="283"/>
      <c r="D6" s="283"/>
      <c r="E6" s="284"/>
      <c r="F6" s="330"/>
      <c r="G6" s="330"/>
      <c r="H6" s="292">
        <f>IF(SUM(添付2!$K$6:$K$8)&lt;SUM(添付2!$K$9:$K$11),添付2!F8,添付2!F11)</f>
        <v>0</v>
      </c>
      <c r="I6" s="292"/>
      <c r="J6" s="292"/>
      <c r="K6" s="292"/>
      <c r="L6" s="292"/>
      <c r="M6" s="292">
        <f>IF(SUM(添付2!$K$6:$K$8)&lt;SUM(添付2!$K$9:$K$11),添付2!G8,添付2!G11)</f>
        <v>0</v>
      </c>
      <c r="N6" s="292"/>
      <c r="O6" s="292"/>
      <c r="P6" s="292"/>
      <c r="Q6" s="292"/>
      <c r="R6" s="335">
        <f>IF(SUM(添付2!$K$6:$K$8)&lt;SUM(添付2!$K$9:$K$11),添付2!K8,添付2!K11)</f>
        <v>0</v>
      </c>
      <c r="S6" s="336"/>
      <c r="T6" s="261" t="s">
        <v>463</v>
      </c>
      <c r="U6" s="261"/>
      <c r="V6" s="265"/>
      <c r="W6" s="266"/>
      <c r="X6" s="269"/>
      <c r="Y6" s="269"/>
      <c r="Z6" s="272"/>
    </row>
    <row r="7" spans="1:29" ht="18" customHeight="1" x14ac:dyDescent="0.45">
      <c r="A7" s="286" t="s">
        <v>44</v>
      </c>
      <c r="B7" s="287"/>
      <c r="C7" s="287"/>
      <c r="D7" s="287"/>
      <c r="E7" s="288"/>
      <c r="F7" s="285"/>
      <c r="G7" s="285"/>
      <c r="H7" s="292">
        <f>添付2!F24</f>
        <v>0</v>
      </c>
      <c r="I7" s="292"/>
      <c r="J7" s="292"/>
      <c r="K7" s="292"/>
      <c r="L7" s="292"/>
      <c r="M7" s="292">
        <f>添付2!G24</f>
        <v>0</v>
      </c>
      <c r="N7" s="292"/>
      <c r="O7" s="292"/>
      <c r="P7" s="292"/>
      <c r="Q7" s="292"/>
      <c r="R7" s="273">
        <f>添付2!K24</f>
        <v>0</v>
      </c>
      <c r="S7" s="274"/>
      <c r="T7" s="328" t="s">
        <v>470</v>
      </c>
      <c r="U7" s="329"/>
      <c r="V7" s="262" t="s">
        <v>471</v>
      </c>
      <c r="W7" s="261"/>
      <c r="X7" s="275">
        <f>添付2!G21-IF(F7="■",ROUNDDOWN(R7,1))-IF(F8="■",ROUNDDOWN(R8,1))</f>
        <v>0</v>
      </c>
      <c r="Y7" s="275"/>
      <c r="Z7" s="277" t="s">
        <v>470</v>
      </c>
      <c r="AB7" s="4" t="s">
        <v>74</v>
      </c>
      <c r="AC7" s="4" t="s">
        <v>472</v>
      </c>
    </row>
    <row r="8" spans="1:29" ht="18" customHeight="1" x14ac:dyDescent="0.45">
      <c r="A8" s="289"/>
      <c r="B8" s="290"/>
      <c r="C8" s="290"/>
      <c r="D8" s="290"/>
      <c r="E8" s="291"/>
      <c r="F8" s="285"/>
      <c r="G8" s="285"/>
      <c r="H8" s="292">
        <f>添付2!F25</f>
        <v>0</v>
      </c>
      <c r="I8" s="292"/>
      <c r="J8" s="292"/>
      <c r="K8" s="292"/>
      <c r="L8" s="292"/>
      <c r="M8" s="292">
        <f>添付2!G25</f>
        <v>0</v>
      </c>
      <c r="N8" s="292"/>
      <c r="O8" s="292"/>
      <c r="P8" s="292"/>
      <c r="Q8" s="292"/>
      <c r="R8" s="273">
        <f>添付2!K25</f>
        <v>0</v>
      </c>
      <c r="S8" s="274"/>
      <c r="T8" s="328" t="s">
        <v>470</v>
      </c>
      <c r="U8" s="329"/>
      <c r="V8" s="265"/>
      <c r="W8" s="266"/>
      <c r="X8" s="276"/>
      <c r="Y8" s="276"/>
      <c r="Z8" s="278"/>
      <c r="AB8" s="4" t="s">
        <v>74</v>
      </c>
      <c r="AC8" s="4" t="s">
        <v>473</v>
      </c>
    </row>
    <row r="9" spans="1:29" ht="27" customHeight="1" x14ac:dyDescent="0.45">
      <c r="A9" s="310" t="s">
        <v>402</v>
      </c>
      <c r="B9" s="310"/>
      <c r="C9" s="310"/>
      <c r="D9" s="310"/>
      <c r="E9" s="310"/>
      <c r="F9" s="310"/>
      <c r="G9" s="310"/>
      <c r="H9" s="310"/>
      <c r="I9" s="310"/>
      <c r="J9" s="310"/>
      <c r="K9" s="310"/>
      <c r="L9" s="310"/>
      <c r="M9" s="310"/>
      <c r="N9" s="310"/>
      <c r="O9" s="310"/>
      <c r="P9" s="310"/>
      <c r="Q9" s="310"/>
      <c r="R9" s="310"/>
      <c r="S9" s="310"/>
      <c r="T9" s="310"/>
      <c r="U9" s="310"/>
      <c r="V9" s="310"/>
      <c r="W9" s="310"/>
      <c r="X9" s="310"/>
      <c r="Y9" s="310"/>
      <c r="Z9" s="310"/>
    </row>
    <row r="10" spans="1:29" ht="9" customHeight="1" x14ac:dyDescent="0.45">
      <c r="A10" s="3"/>
    </row>
    <row r="11" spans="1:29" ht="18" customHeight="1" x14ac:dyDescent="0.45">
      <c r="A11" s="247" t="s">
        <v>403</v>
      </c>
      <c r="B11" s="247"/>
      <c r="C11" s="247"/>
      <c r="D11" s="247"/>
      <c r="E11" s="247"/>
      <c r="F11" s="247"/>
      <c r="G11" s="247"/>
      <c r="H11" s="247"/>
      <c r="I11" s="247"/>
      <c r="J11" s="247"/>
      <c r="K11" s="247"/>
      <c r="L11" s="247"/>
      <c r="M11" s="247"/>
      <c r="N11" s="247"/>
      <c r="O11" s="247"/>
      <c r="P11" s="247"/>
      <c r="Q11" s="247"/>
      <c r="R11" s="247"/>
      <c r="S11" s="247"/>
      <c r="T11" s="247"/>
      <c r="U11" s="247"/>
      <c r="V11" s="247"/>
      <c r="W11" s="247"/>
      <c r="X11" s="247"/>
      <c r="Y11" s="247"/>
      <c r="Z11" s="247"/>
    </row>
    <row r="12" spans="1:29" ht="19.95" customHeight="1" x14ac:dyDescent="0.45">
      <c r="A12" s="236" t="s">
        <v>57</v>
      </c>
      <c r="B12" s="236"/>
      <c r="C12" s="236"/>
      <c r="D12" s="236"/>
      <c r="E12" s="236"/>
      <c r="F12" s="236"/>
      <c r="G12" s="236"/>
      <c r="H12" s="236"/>
      <c r="I12" s="236"/>
      <c r="J12" s="236"/>
      <c r="K12" s="236"/>
      <c r="L12" s="236"/>
      <c r="M12" s="236"/>
      <c r="N12" s="236"/>
      <c r="O12" s="236"/>
      <c r="P12" s="236"/>
      <c r="Q12" s="236"/>
      <c r="R12" s="236"/>
      <c r="S12" s="236"/>
      <c r="T12" s="236"/>
      <c r="U12" s="236"/>
      <c r="V12" s="236"/>
      <c r="W12" s="236"/>
      <c r="X12" s="236"/>
      <c r="Y12" s="236"/>
      <c r="Z12" s="236"/>
    </row>
    <row r="13" spans="1:29" ht="19.95" customHeight="1" x14ac:dyDescent="0.45">
      <c r="A13" s="307" t="s">
        <v>55</v>
      </c>
      <c r="B13" s="308"/>
      <c r="C13" s="308"/>
      <c r="D13" s="308"/>
      <c r="E13" s="309"/>
      <c r="F13" s="316" t="s">
        <v>407</v>
      </c>
      <c r="G13" s="317"/>
      <c r="H13" s="317"/>
      <c r="I13" s="317"/>
      <c r="J13" s="318"/>
      <c r="K13" s="316" t="s">
        <v>408</v>
      </c>
      <c r="L13" s="317"/>
      <c r="M13" s="317"/>
      <c r="N13" s="317"/>
      <c r="O13" s="318"/>
      <c r="P13" s="316" t="s">
        <v>409</v>
      </c>
      <c r="Q13" s="317"/>
      <c r="R13" s="317"/>
      <c r="S13" s="317"/>
      <c r="T13" s="318"/>
      <c r="U13" s="316" t="s">
        <v>410</v>
      </c>
      <c r="V13" s="317"/>
      <c r="W13" s="317"/>
      <c r="X13" s="317"/>
      <c r="Y13" s="317"/>
      <c r="Z13" s="318"/>
    </row>
    <row r="14" spans="1:29" ht="30" customHeight="1" x14ac:dyDescent="0.45">
      <c r="A14" s="206" t="s">
        <v>406</v>
      </c>
      <c r="B14" s="206"/>
      <c r="C14" s="206"/>
      <c r="D14" s="206"/>
      <c r="E14" s="206"/>
      <c r="F14" s="319">
        <f>'添付5（太陽光）'!H16</f>
        <v>0</v>
      </c>
      <c r="G14" s="320"/>
      <c r="H14" s="320"/>
      <c r="I14" s="320"/>
      <c r="J14" s="321"/>
      <c r="K14" s="319">
        <f>'添付5（太陽光）'!H37</f>
        <v>0</v>
      </c>
      <c r="L14" s="320"/>
      <c r="M14" s="320"/>
      <c r="N14" s="320"/>
      <c r="O14" s="321"/>
      <c r="P14" s="319">
        <f>'添付5（太陽光）'!H58</f>
        <v>0</v>
      </c>
      <c r="Q14" s="320"/>
      <c r="R14" s="320"/>
      <c r="S14" s="320"/>
      <c r="T14" s="321"/>
      <c r="U14" s="319">
        <f>SUM(F14:T14)</f>
        <v>0</v>
      </c>
      <c r="V14" s="320"/>
      <c r="W14" s="320"/>
      <c r="X14" s="320"/>
      <c r="Y14" s="320"/>
      <c r="Z14" s="321"/>
      <c r="AB14" s="4" t="s">
        <v>74</v>
      </c>
      <c r="AC14" s="4" t="s">
        <v>424</v>
      </c>
    </row>
    <row r="15" spans="1:29" ht="30" customHeight="1" x14ac:dyDescent="0.45">
      <c r="A15" s="206" t="s">
        <v>44</v>
      </c>
      <c r="B15" s="206"/>
      <c r="C15" s="206"/>
      <c r="D15" s="206"/>
      <c r="E15" s="206"/>
      <c r="F15" s="319">
        <f>'添付5（蓄電池）'!H16</f>
        <v>0</v>
      </c>
      <c r="G15" s="320"/>
      <c r="H15" s="320"/>
      <c r="I15" s="320"/>
      <c r="J15" s="321"/>
      <c r="K15" s="319">
        <f>'添付5（蓄電池）'!H37</f>
        <v>0</v>
      </c>
      <c r="L15" s="320"/>
      <c r="M15" s="320"/>
      <c r="N15" s="320"/>
      <c r="O15" s="321"/>
      <c r="P15" s="319">
        <f>'添付5（蓄電池）'!H58</f>
        <v>0</v>
      </c>
      <c r="Q15" s="320"/>
      <c r="R15" s="320"/>
      <c r="S15" s="320"/>
      <c r="T15" s="321"/>
      <c r="U15" s="319">
        <f t="shared" ref="U15:U16" si="0">SUM(F15:T15)</f>
        <v>0</v>
      </c>
      <c r="V15" s="320"/>
      <c r="W15" s="320"/>
      <c r="X15" s="320"/>
      <c r="Y15" s="320"/>
      <c r="Z15" s="321"/>
      <c r="AB15" s="4" t="s">
        <v>74</v>
      </c>
      <c r="AC15" s="4" t="s">
        <v>424</v>
      </c>
    </row>
    <row r="16" spans="1:29" ht="28.2" customHeight="1" x14ac:dyDescent="0.45">
      <c r="A16" s="230" t="s">
        <v>58</v>
      </c>
      <c r="B16" s="306"/>
      <c r="C16" s="306"/>
      <c r="D16" s="306"/>
      <c r="E16" s="297"/>
      <c r="F16" s="319">
        <f>SUM(F14:J15)</f>
        <v>0</v>
      </c>
      <c r="G16" s="320"/>
      <c r="H16" s="320"/>
      <c r="I16" s="320"/>
      <c r="J16" s="321"/>
      <c r="K16" s="319">
        <f t="shared" ref="K16" si="1">SUM(K14:O15)</f>
        <v>0</v>
      </c>
      <c r="L16" s="320"/>
      <c r="M16" s="320"/>
      <c r="N16" s="320"/>
      <c r="O16" s="321"/>
      <c r="P16" s="319">
        <f>SUM(P14:T15)</f>
        <v>0</v>
      </c>
      <c r="Q16" s="320"/>
      <c r="R16" s="320"/>
      <c r="S16" s="320"/>
      <c r="T16" s="321"/>
      <c r="U16" s="319">
        <f t="shared" si="0"/>
        <v>0</v>
      </c>
      <c r="V16" s="320"/>
      <c r="W16" s="320"/>
      <c r="X16" s="320"/>
      <c r="Y16" s="320"/>
      <c r="Z16" s="321"/>
      <c r="AB16" s="4" t="s">
        <v>74</v>
      </c>
      <c r="AC16" s="4" t="s">
        <v>424</v>
      </c>
    </row>
    <row r="17" spans="1:29" ht="18" customHeight="1" x14ac:dyDescent="0.45">
      <c r="A17" s="322" t="s">
        <v>59</v>
      </c>
      <c r="B17" s="322"/>
      <c r="C17" s="322"/>
      <c r="D17" s="322"/>
      <c r="E17" s="322"/>
      <c r="F17" s="322"/>
      <c r="G17" s="322"/>
      <c r="H17" s="322"/>
      <c r="I17" s="322"/>
      <c r="J17" s="322"/>
      <c r="K17" s="322"/>
      <c r="L17" s="322"/>
      <c r="M17" s="322"/>
      <c r="N17" s="322"/>
      <c r="O17" s="322"/>
      <c r="P17" s="322"/>
      <c r="Q17" s="322"/>
      <c r="R17" s="322"/>
      <c r="S17" s="322"/>
      <c r="T17" s="322"/>
      <c r="U17" s="322"/>
      <c r="V17" s="322"/>
      <c r="W17" s="322"/>
      <c r="X17" s="322"/>
      <c r="Y17" s="322"/>
      <c r="Z17" s="322"/>
    </row>
    <row r="18" spans="1:29" ht="9" customHeight="1" x14ac:dyDescent="0.45">
      <c r="A18" s="3"/>
    </row>
    <row r="19" spans="1:29" ht="19.95" customHeight="1" x14ac:dyDescent="0.45">
      <c r="A19" s="323" t="s">
        <v>414</v>
      </c>
      <c r="B19" s="322"/>
      <c r="C19" s="322"/>
      <c r="D19" s="322"/>
      <c r="E19" s="324"/>
      <c r="F19" s="237"/>
      <c r="G19" s="238"/>
      <c r="H19" s="301" t="s">
        <v>443</v>
      </c>
      <c r="I19" s="301"/>
      <c r="J19" s="301"/>
      <c r="K19" s="301"/>
      <c r="L19" s="301"/>
      <c r="M19" s="301"/>
      <c r="N19" s="301"/>
      <c r="O19" s="301"/>
      <c r="P19" s="301"/>
      <c r="Q19" s="301"/>
      <c r="R19" s="301"/>
      <c r="S19" s="301"/>
      <c r="T19" s="301"/>
      <c r="U19" s="301"/>
      <c r="V19" s="301"/>
      <c r="W19" s="301"/>
      <c r="X19" s="301"/>
      <c r="Y19" s="301"/>
      <c r="Z19" s="301"/>
      <c r="AB19" s="4" t="s">
        <v>442</v>
      </c>
      <c r="AC19" s="4" t="s">
        <v>445</v>
      </c>
    </row>
    <row r="20" spans="1:29" ht="19.95" customHeight="1" x14ac:dyDescent="0.45">
      <c r="A20" s="325"/>
      <c r="B20" s="247"/>
      <c r="C20" s="247"/>
      <c r="D20" s="247"/>
      <c r="E20" s="326"/>
      <c r="F20" s="237"/>
      <c r="G20" s="238"/>
      <c r="H20" s="301" t="s">
        <v>404</v>
      </c>
      <c r="I20" s="301"/>
      <c r="J20" s="301"/>
      <c r="K20" s="301"/>
      <c r="L20" s="301"/>
      <c r="M20" s="301"/>
      <c r="N20" s="301"/>
      <c r="O20" s="301"/>
      <c r="P20" s="301"/>
      <c r="Q20" s="301"/>
      <c r="R20" s="301"/>
      <c r="S20" s="301"/>
      <c r="T20" s="301"/>
      <c r="U20" s="301"/>
      <c r="V20" s="301"/>
      <c r="W20" s="301"/>
      <c r="X20" s="301"/>
      <c r="Y20" s="301"/>
      <c r="Z20" s="301"/>
      <c r="AB20" s="4" t="s">
        <v>442</v>
      </c>
      <c r="AC20" s="4" t="s">
        <v>444</v>
      </c>
    </row>
    <row r="21" spans="1:29" ht="19.95" customHeight="1" x14ac:dyDescent="0.45">
      <c r="A21" s="323" t="s">
        <v>415</v>
      </c>
      <c r="B21" s="322"/>
      <c r="C21" s="322"/>
      <c r="D21" s="322"/>
      <c r="E21" s="324"/>
      <c r="F21" s="237"/>
      <c r="G21" s="238"/>
      <c r="H21" s="301" t="s">
        <v>411</v>
      </c>
      <c r="I21" s="302"/>
      <c r="J21" s="158" t="s">
        <v>412</v>
      </c>
      <c r="K21" s="303"/>
      <c r="L21" s="304"/>
      <c r="M21" s="304"/>
      <c r="N21" s="304"/>
      <c r="O21" s="304"/>
      <c r="P21" s="304"/>
      <c r="Q21" s="304"/>
      <c r="R21" s="304"/>
      <c r="S21" s="304"/>
      <c r="T21" s="304"/>
      <c r="U21" s="304"/>
      <c r="V21" s="304"/>
      <c r="W21" s="304"/>
      <c r="X21" s="304"/>
      <c r="Y21" s="305"/>
      <c r="Z21" s="159" t="s">
        <v>413</v>
      </c>
      <c r="AB21" s="4" t="s">
        <v>74</v>
      </c>
      <c r="AC21" s="4" t="s">
        <v>458</v>
      </c>
    </row>
    <row r="22" spans="1:29" ht="19.95" customHeight="1" x14ac:dyDescent="0.45">
      <c r="A22" s="325"/>
      <c r="B22" s="247"/>
      <c r="C22" s="247"/>
      <c r="D22" s="247"/>
      <c r="E22" s="326"/>
      <c r="F22" s="237"/>
      <c r="G22" s="238"/>
      <c r="H22" s="301" t="s">
        <v>60</v>
      </c>
      <c r="I22" s="301"/>
      <c r="J22" s="301"/>
      <c r="K22" s="301"/>
      <c r="L22" s="301"/>
      <c r="M22" s="301"/>
      <c r="N22" s="301"/>
      <c r="O22" s="301"/>
      <c r="P22" s="301"/>
      <c r="Q22" s="301"/>
      <c r="R22" s="301"/>
      <c r="S22" s="301"/>
      <c r="T22" s="301"/>
      <c r="U22" s="301"/>
      <c r="V22" s="301"/>
      <c r="W22" s="301"/>
      <c r="X22" s="301"/>
      <c r="Y22" s="301"/>
      <c r="Z22" s="301"/>
    </row>
    <row r="23" spans="1:29" ht="18" customHeight="1" x14ac:dyDescent="0.45">
      <c r="A23" s="310" t="s">
        <v>35</v>
      </c>
      <c r="B23" s="310"/>
      <c r="C23" s="310"/>
      <c r="D23" s="310"/>
      <c r="E23" s="310"/>
      <c r="F23" s="310"/>
      <c r="G23" s="310"/>
      <c r="H23" s="310"/>
      <c r="I23" s="310"/>
      <c r="J23" s="310"/>
      <c r="K23" s="310"/>
      <c r="L23" s="310"/>
      <c r="M23" s="310"/>
      <c r="N23" s="310"/>
      <c r="O23" s="310"/>
      <c r="P23" s="310"/>
      <c r="Q23" s="310"/>
      <c r="R23" s="310"/>
      <c r="S23" s="310"/>
      <c r="T23" s="310"/>
      <c r="U23" s="310"/>
      <c r="V23" s="310"/>
      <c r="W23" s="310"/>
      <c r="X23" s="310"/>
      <c r="Y23" s="310"/>
      <c r="Z23" s="310"/>
    </row>
    <row r="24" spans="1:29" ht="9" customHeight="1" x14ac:dyDescent="0.45">
      <c r="A24" s="3"/>
    </row>
    <row r="25" spans="1:29" ht="18" customHeight="1" x14ac:dyDescent="0.45">
      <c r="A25" s="247" t="s">
        <v>474</v>
      </c>
      <c r="B25" s="247"/>
      <c r="C25" s="247"/>
      <c r="D25" s="247"/>
      <c r="E25" s="247"/>
      <c r="F25" s="247"/>
      <c r="G25" s="247"/>
      <c r="H25" s="247"/>
      <c r="I25" s="247"/>
      <c r="J25" s="247"/>
      <c r="K25" s="247"/>
      <c r="L25" s="247"/>
      <c r="M25" s="247"/>
      <c r="N25" s="247"/>
      <c r="O25" s="247"/>
      <c r="P25" s="247"/>
      <c r="Q25" s="247"/>
      <c r="R25" s="247"/>
      <c r="S25" s="247"/>
      <c r="T25" s="247"/>
      <c r="U25" s="247"/>
      <c r="V25" s="247"/>
      <c r="W25" s="247"/>
      <c r="X25" s="247"/>
      <c r="Y25" s="247"/>
      <c r="Z25" s="247"/>
    </row>
    <row r="26" spans="1:29" ht="19.95" customHeight="1" x14ac:dyDescent="0.45">
      <c r="A26" s="236" t="s">
        <v>55</v>
      </c>
      <c r="B26" s="236"/>
      <c r="C26" s="236"/>
      <c r="D26" s="236"/>
      <c r="E26" s="236"/>
      <c r="F26" s="307" t="s">
        <v>61</v>
      </c>
      <c r="G26" s="308"/>
      <c r="H26" s="308"/>
      <c r="I26" s="308"/>
      <c r="J26" s="308"/>
      <c r="K26" s="308"/>
      <c r="L26" s="308"/>
      <c r="M26" s="308"/>
      <c r="N26" s="308"/>
      <c r="O26" s="309"/>
      <c r="P26" s="307" t="s">
        <v>62</v>
      </c>
      <c r="Q26" s="308"/>
      <c r="R26" s="308"/>
      <c r="S26" s="308"/>
      <c r="T26" s="308"/>
      <c r="U26" s="308"/>
      <c r="V26" s="308"/>
      <c r="W26" s="308"/>
      <c r="X26" s="308"/>
      <c r="Y26" s="308"/>
      <c r="Z26" s="309"/>
    </row>
    <row r="27" spans="1:29" ht="19.95" customHeight="1" x14ac:dyDescent="0.45">
      <c r="A27" s="206" t="s">
        <v>406</v>
      </c>
      <c r="B27" s="206"/>
      <c r="C27" s="206"/>
      <c r="D27" s="206"/>
      <c r="E27" s="206"/>
      <c r="F27" s="311">
        <f>U27*120000</f>
        <v>0</v>
      </c>
      <c r="G27" s="312"/>
      <c r="H27" s="312"/>
      <c r="I27" s="312"/>
      <c r="J27" s="312"/>
      <c r="K27" s="312"/>
      <c r="L27" s="312"/>
      <c r="M27" s="312"/>
      <c r="N27" s="312"/>
      <c r="O27" s="313"/>
      <c r="P27" s="295" t="str">
        <f>IF(OR(F27&gt;F28,F27=0),"□","■")</f>
        <v>□</v>
      </c>
      <c r="Q27" s="296"/>
      <c r="R27" s="231" t="s">
        <v>419</v>
      </c>
      <c r="S27" s="231"/>
      <c r="T27" s="298"/>
      <c r="U27" s="314">
        <f>X4</f>
        <v>0</v>
      </c>
      <c r="V27" s="314"/>
      <c r="W27" s="297" t="s">
        <v>416</v>
      </c>
      <c r="X27" s="206"/>
      <c r="Y27" s="206"/>
      <c r="Z27" s="206"/>
      <c r="AB27" s="4" t="s">
        <v>74</v>
      </c>
      <c r="AC27" s="4" t="s">
        <v>152</v>
      </c>
    </row>
    <row r="28" spans="1:29" ht="19.95" customHeight="1" x14ac:dyDescent="0.45">
      <c r="A28" s="206"/>
      <c r="B28" s="206"/>
      <c r="C28" s="206"/>
      <c r="D28" s="206"/>
      <c r="E28" s="206"/>
      <c r="F28" s="311">
        <f>ROUNDDOWN(U14/2,-3)</f>
        <v>0</v>
      </c>
      <c r="G28" s="312"/>
      <c r="H28" s="312"/>
      <c r="I28" s="312"/>
      <c r="J28" s="312"/>
      <c r="K28" s="312"/>
      <c r="L28" s="312"/>
      <c r="M28" s="312"/>
      <c r="N28" s="312"/>
      <c r="O28" s="313"/>
      <c r="P28" s="295" t="str">
        <f>IF(OR(F28&gt;F27,F28=0),"□","■")</f>
        <v>□</v>
      </c>
      <c r="Q28" s="296"/>
      <c r="R28" s="206" t="s">
        <v>63</v>
      </c>
      <c r="S28" s="206"/>
      <c r="T28" s="206"/>
      <c r="U28" s="206"/>
      <c r="V28" s="206"/>
      <c r="W28" s="206"/>
      <c r="X28" s="206"/>
      <c r="Y28" s="206"/>
      <c r="Z28" s="206"/>
      <c r="AB28" s="145" t="s">
        <v>74</v>
      </c>
      <c r="AC28" s="4" t="s">
        <v>152</v>
      </c>
    </row>
    <row r="29" spans="1:29" ht="19.95" customHeight="1" x14ac:dyDescent="0.45">
      <c r="A29" s="206" t="s">
        <v>44</v>
      </c>
      <c r="B29" s="206"/>
      <c r="C29" s="206"/>
      <c r="D29" s="206"/>
      <c r="E29" s="206"/>
      <c r="F29" s="311">
        <f>U29*90000</f>
        <v>0</v>
      </c>
      <c r="G29" s="312"/>
      <c r="H29" s="312"/>
      <c r="I29" s="312"/>
      <c r="J29" s="312"/>
      <c r="K29" s="312"/>
      <c r="L29" s="312"/>
      <c r="M29" s="312"/>
      <c r="N29" s="312"/>
      <c r="O29" s="313"/>
      <c r="P29" s="295" t="str">
        <f>IF(OR(F29&gt;F30,F29=0),"□","■")</f>
        <v>□</v>
      </c>
      <c r="Q29" s="296"/>
      <c r="R29" s="231" t="s">
        <v>418</v>
      </c>
      <c r="S29" s="231"/>
      <c r="T29" s="298"/>
      <c r="U29" s="315">
        <f>MIN(X7,MIN(添付4!C4,添付4!E8))</f>
        <v>0</v>
      </c>
      <c r="V29" s="315"/>
      <c r="W29" s="299" t="s">
        <v>417</v>
      </c>
      <c r="X29" s="300"/>
      <c r="Y29" s="300"/>
      <c r="Z29" s="300"/>
      <c r="AA29" s="160"/>
      <c r="AB29" s="4" t="s">
        <v>74</v>
      </c>
      <c r="AC29" s="4" t="s">
        <v>152</v>
      </c>
    </row>
    <row r="30" spans="1:29" ht="19.95" customHeight="1" x14ac:dyDescent="0.45">
      <c r="A30" s="206"/>
      <c r="B30" s="206"/>
      <c r="C30" s="206"/>
      <c r="D30" s="206"/>
      <c r="E30" s="206"/>
      <c r="F30" s="311">
        <f>ROUNDDOWN(U15/2,-3)</f>
        <v>0</v>
      </c>
      <c r="G30" s="312"/>
      <c r="H30" s="312"/>
      <c r="I30" s="312"/>
      <c r="J30" s="312"/>
      <c r="K30" s="312"/>
      <c r="L30" s="312"/>
      <c r="M30" s="312"/>
      <c r="N30" s="312"/>
      <c r="O30" s="313"/>
      <c r="P30" s="295" t="str">
        <f>IF(OR(F30&gt;F29,F30=0),"□","■")</f>
        <v>□</v>
      </c>
      <c r="Q30" s="296"/>
      <c r="R30" s="206" t="s">
        <v>63</v>
      </c>
      <c r="S30" s="206"/>
      <c r="T30" s="206"/>
      <c r="U30" s="206"/>
      <c r="V30" s="206"/>
      <c r="W30" s="206"/>
      <c r="X30" s="206"/>
      <c r="Y30" s="206"/>
      <c r="Z30" s="206"/>
      <c r="AB30" s="145" t="s">
        <v>74</v>
      </c>
      <c r="AC30" s="4" t="s">
        <v>152</v>
      </c>
    </row>
    <row r="31" spans="1:29" ht="19.95" customHeight="1" x14ac:dyDescent="0.45">
      <c r="A31" s="236" t="s">
        <v>58</v>
      </c>
      <c r="B31" s="236"/>
      <c r="C31" s="236"/>
      <c r="D31" s="236"/>
      <c r="E31" s="236"/>
      <c r="F31" s="292">
        <f>IF(F27&lt;F28,F27,F28)+IF(F29&lt;F30,F29,F30)</f>
        <v>0</v>
      </c>
      <c r="G31" s="292"/>
      <c r="H31" s="292"/>
      <c r="I31" s="292"/>
      <c r="J31" s="292"/>
      <c r="K31" s="292"/>
      <c r="L31" s="292"/>
      <c r="M31" s="292"/>
      <c r="N31" s="292"/>
      <c r="O31" s="292"/>
      <c r="P31" s="294"/>
      <c r="Q31" s="294"/>
      <c r="R31" s="294"/>
      <c r="S31" s="294"/>
      <c r="T31" s="294"/>
      <c r="U31" s="294"/>
      <c r="V31" s="294"/>
      <c r="W31" s="294"/>
      <c r="X31" s="294"/>
      <c r="Y31" s="294"/>
      <c r="Z31" s="294"/>
      <c r="AB31" s="145" t="s">
        <v>74</v>
      </c>
      <c r="AC31" s="4" t="s">
        <v>152</v>
      </c>
    </row>
    <row r="32" spans="1:29" ht="27" customHeight="1" x14ac:dyDescent="0.45">
      <c r="A32" s="310" t="s">
        <v>64</v>
      </c>
      <c r="B32" s="310"/>
      <c r="C32" s="310"/>
      <c r="D32" s="310"/>
      <c r="E32" s="310"/>
      <c r="F32" s="310"/>
      <c r="G32" s="310"/>
      <c r="H32" s="310"/>
      <c r="I32" s="310"/>
      <c r="J32" s="310"/>
      <c r="K32" s="310"/>
      <c r="L32" s="310"/>
      <c r="M32" s="310"/>
      <c r="N32" s="310"/>
      <c r="O32" s="310"/>
      <c r="P32" s="310"/>
      <c r="Q32" s="310"/>
      <c r="R32" s="310"/>
      <c r="S32" s="310"/>
      <c r="T32" s="310"/>
      <c r="U32" s="310"/>
      <c r="V32" s="310"/>
      <c r="W32" s="310"/>
      <c r="X32" s="310"/>
      <c r="Y32" s="310"/>
      <c r="Z32" s="310"/>
    </row>
    <row r="33" spans="1:29" ht="9" customHeight="1" x14ac:dyDescent="0.45">
      <c r="A33" s="3"/>
    </row>
    <row r="34" spans="1:29" ht="18.600000000000001" customHeight="1" x14ac:dyDescent="0.45">
      <c r="A34" s="310" t="s">
        <v>405</v>
      </c>
      <c r="B34" s="310"/>
      <c r="C34" s="310"/>
      <c r="D34" s="310"/>
      <c r="E34" s="310"/>
      <c r="F34" s="310"/>
      <c r="G34" s="310"/>
      <c r="H34" s="310"/>
      <c r="I34" s="310"/>
      <c r="J34" s="310"/>
      <c r="K34" s="310"/>
      <c r="L34" s="310"/>
      <c r="M34" s="310"/>
      <c r="N34" s="310"/>
      <c r="O34" s="310"/>
      <c r="P34" s="310"/>
      <c r="Q34" s="310"/>
      <c r="R34" s="310"/>
      <c r="S34" s="310"/>
      <c r="T34" s="310"/>
      <c r="U34" s="310"/>
      <c r="V34" s="310"/>
      <c r="W34" s="310"/>
      <c r="X34" s="310"/>
      <c r="Y34" s="310"/>
      <c r="Z34" s="310"/>
    </row>
    <row r="35" spans="1:29" ht="21" customHeight="1" x14ac:dyDescent="0.45">
      <c r="A35" s="206" t="s">
        <v>65</v>
      </c>
      <c r="B35" s="206"/>
      <c r="C35" s="206"/>
      <c r="D35" s="206"/>
      <c r="E35" s="206"/>
      <c r="F35" s="206"/>
      <c r="G35" s="206"/>
      <c r="H35" s="206"/>
      <c r="I35" s="206"/>
      <c r="J35" s="293">
        <f>添付3!C25</f>
        <v>0</v>
      </c>
      <c r="K35" s="293"/>
      <c r="L35" s="293"/>
      <c r="M35" s="293"/>
      <c r="N35" s="293"/>
      <c r="O35" s="293"/>
      <c r="P35" s="293"/>
      <c r="Q35" s="293"/>
      <c r="R35" s="293"/>
      <c r="S35" s="293"/>
      <c r="T35" s="293"/>
      <c r="U35" s="293"/>
      <c r="V35" s="293"/>
      <c r="W35" s="293"/>
      <c r="X35" s="293"/>
      <c r="Y35" s="293"/>
      <c r="Z35" s="293"/>
      <c r="AB35" s="4" t="s">
        <v>74</v>
      </c>
      <c r="AC35" s="4" t="s">
        <v>423</v>
      </c>
    </row>
    <row r="36" spans="1:29" ht="21" customHeight="1" x14ac:dyDescent="0.45">
      <c r="A36" s="230" t="s">
        <v>66</v>
      </c>
      <c r="B36" s="306"/>
      <c r="C36" s="306"/>
      <c r="D36" s="306"/>
      <c r="E36" s="306"/>
      <c r="F36" s="306"/>
      <c r="G36" s="306"/>
      <c r="H36" s="306"/>
      <c r="I36" s="297"/>
      <c r="J36" s="293">
        <f>添付3!C8</f>
        <v>0</v>
      </c>
      <c r="K36" s="293"/>
      <c r="L36" s="293"/>
      <c r="M36" s="293"/>
      <c r="N36" s="293"/>
      <c r="O36" s="293"/>
      <c r="P36" s="293"/>
      <c r="Q36" s="293"/>
      <c r="R36" s="293"/>
      <c r="S36" s="293"/>
      <c r="T36" s="293"/>
      <c r="U36" s="293"/>
      <c r="V36" s="293"/>
      <c r="W36" s="293"/>
      <c r="X36" s="293"/>
      <c r="Y36" s="293"/>
      <c r="Z36" s="293"/>
      <c r="AB36" s="4" t="s">
        <v>74</v>
      </c>
      <c r="AC36" s="4" t="s">
        <v>423</v>
      </c>
    </row>
    <row r="37" spans="1:29" ht="21" customHeight="1" x14ac:dyDescent="0.45">
      <c r="A37" s="230" t="s">
        <v>67</v>
      </c>
      <c r="B37" s="306"/>
      <c r="C37" s="306"/>
      <c r="D37" s="306"/>
      <c r="E37" s="306"/>
      <c r="F37" s="306"/>
      <c r="G37" s="306"/>
      <c r="H37" s="306"/>
      <c r="I37" s="297"/>
      <c r="J37" s="293">
        <f>添付3!C36</f>
        <v>0</v>
      </c>
      <c r="K37" s="293"/>
      <c r="L37" s="293"/>
      <c r="M37" s="293"/>
      <c r="N37" s="293"/>
      <c r="O37" s="293"/>
      <c r="P37" s="293"/>
      <c r="Q37" s="293"/>
      <c r="R37" s="293"/>
      <c r="S37" s="293"/>
      <c r="T37" s="293"/>
      <c r="U37" s="293"/>
      <c r="V37" s="293"/>
      <c r="W37" s="293"/>
      <c r="X37" s="293"/>
      <c r="Y37" s="293"/>
      <c r="Z37" s="293"/>
      <c r="AB37" s="4" t="s">
        <v>74</v>
      </c>
      <c r="AC37" s="4" t="s">
        <v>423</v>
      </c>
    </row>
  </sheetData>
  <sheetProtection sheet="1" objects="1" scenarios="1"/>
  <mergeCells count="110">
    <mergeCell ref="P16:T16"/>
    <mergeCell ref="A2:Z2"/>
    <mergeCell ref="F3:G3"/>
    <mergeCell ref="A3:E3"/>
    <mergeCell ref="F4:G4"/>
    <mergeCell ref="F8:G8"/>
    <mergeCell ref="T4:U4"/>
    <mergeCell ref="T7:U7"/>
    <mergeCell ref="T8:U8"/>
    <mergeCell ref="F6:G6"/>
    <mergeCell ref="H6:L6"/>
    <mergeCell ref="M3:Q3"/>
    <mergeCell ref="A12:Z12"/>
    <mergeCell ref="A9:Z9"/>
    <mergeCell ref="H3:L3"/>
    <mergeCell ref="H4:L4"/>
    <mergeCell ref="H8:L8"/>
    <mergeCell ref="F7:G7"/>
    <mergeCell ref="H7:L7"/>
    <mergeCell ref="R3:Z3"/>
    <mergeCell ref="R4:S4"/>
    <mergeCell ref="M8:Q8"/>
    <mergeCell ref="R5:S5"/>
    <mergeCell ref="R6:S6"/>
    <mergeCell ref="A23:Z23"/>
    <mergeCell ref="A26:E26"/>
    <mergeCell ref="A13:E13"/>
    <mergeCell ref="A14:E14"/>
    <mergeCell ref="A15:E15"/>
    <mergeCell ref="A16:E16"/>
    <mergeCell ref="U13:Z13"/>
    <mergeCell ref="U14:Z14"/>
    <mergeCell ref="U15:Z15"/>
    <mergeCell ref="U16:Z16"/>
    <mergeCell ref="P13:T13"/>
    <mergeCell ref="K13:O13"/>
    <mergeCell ref="F13:J13"/>
    <mergeCell ref="F14:J14"/>
    <mergeCell ref="K14:O14"/>
    <mergeCell ref="P14:T14"/>
    <mergeCell ref="F15:J15"/>
    <mergeCell ref="K15:O15"/>
    <mergeCell ref="A17:Z17"/>
    <mergeCell ref="A19:E20"/>
    <mergeCell ref="A21:E22"/>
    <mergeCell ref="P15:T15"/>
    <mergeCell ref="F16:J16"/>
    <mergeCell ref="K16:O16"/>
    <mergeCell ref="J37:Z37"/>
    <mergeCell ref="A36:I36"/>
    <mergeCell ref="A37:I37"/>
    <mergeCell ref="F26:O26"/>
    <mergeCell ref="P26:Z26"/>
    <mergeCell ref="A34:Z34"/>
    <mergeCell ref="F27:O27"/>
    <mergeCell ref="F28:O28"/>
    <mergeCell ref="F29:O29"/>
    <mergeCell ref="F30:O30"/>
    <mergeCell ref="U27:V27"/>
    <mergeCell ref="U29:V29"/>
    <mergeCell ref="A31:E31"/>
    <mergeCell ref="A32:Z32"/>
    <mergeCell ref="F31:O31"/>
    <mergeCell ref="P31:Q31"/>
    <mergeCell ref="R30:Z30"/>
    <mergeCell ref="A29:E30"/>
    <mergeCell ref="A27:E28"/>
    <mergeCell ref="A25:Z25"/>
    <mergeCell ref="A35:I35"/>
    <mergeCell ref="J35:Z35"/>
    <mergeCell ref="J36:Z36"/>
    <mergeCell ref="A11:Z11"/>
    <mergeCell ref="R31:Z31"/>
    <mergeCell ref="P27:Q27"/>
    <mergeCell ref="P28:Q28"/>
    <mergeCell ref="P29:Q29"/>
    <mergeCell ref="P30:Q30"/>
    <mergeCell ref="W27:Z27"/>
    <mergeCell ref="R27:T27"/>
    <mergeCell ref="R29:T29"/>
    <mergeCell ref="W29:Z29"/>
    <mergeCell ref="R28:Z28"/>
    <mergeCell ref="F19:G19"/>
    <mergeCell ref="F20:G20"/>
    <mergeCell ref="F21:G21"/>
    <mergeCell ref="F22:G22"/>
    <mergeCell ref="H19:Z19"/>
    <mergeCell ref="H20:Z20"/>
    <mergeCell ref="H22:Z22"/>
    <mergeCell ref="H21:I21"/>
    <mergeCell ref="K21:Y21"/>
    <mergeCell ref="T5:U5"/>
    <mergeCell ref="T6:U6"/>
    <mergeCell ref="V4:W6"/>
    <mergeCell ref="A1:Z1"/>
    <mergeCell ref="X4:Y6"/>
    <mergeCell ref="Z4:Z6"/>
    <mergeCell ref="R7:S7"/>
    <mergeCell ref="R8:S8"/>
    <mergeCell ref="V7:W8"/>
    <mergeCell ref="X7:Y8"/>
    <mergeCell ref="Z7:Z8"/>
    <mergeCell ref="A4:E6"/>
    <mergeCell ref="F5:G5"/>
    <mergeCell ref="A7:E8"/>
    <mergeCell ref="H5:L5"/>
    <mergeCell ref="M5:Q5"/>
    <mergeCell ref="M6:Q6"/>
    <mergeCell ref="M4:Q4"/>
    <mergeCell ref="M7:Q7"/>
  </mergeCells>
  <phoneticPr fontId="21"/>
  <conditionalFormatting sqref="F4:G6">
    <cfRule type="containsBlanks" dxfId="21" priority="13">
      <formula>LEN(TRIM(F4))=0</formula>
    </cfRule>
  </conditionalFormatting>
  <conditionalFormatting sqref="F7:G8">
    <cfRule type="containsBlanks" dxfId="20" priority="12">
      <formula>LEN(TRIM(F7))=0</formula>
    </cfRule>
  </conditionalFormatting>
  <conditionalFormatting sqref="F19:F22">
    <cfRule type="containsBlanks" dxfId="19" priority="11">
      <formula>LEN(TRIM(F19))=0</formula>
    </cfRule>
  </conditionalFormatting>
  <conditionalFormatting sqref="U29 U27">
    <cfRule type="containsBlanks" dxfId="18" priority="5">
      <formula>LEN(TRIM(U27))=0</formula>
    </cfRule>
  </conditionalFormatting>
  <conditionalFormatting sqref="H4:Q6">
    <cfRule type="containsBlanks" dxfId="17" priority="4">
      <formula>LEN(TRIM(H4))=0</formula>
    </cfRule>
  </conditionalFormatting>
  <conditionalFormatting sqref="V7 H7:Q8">
    <cfRule type="containsBlanks" dxfId="16" priority="1">
      <formula>LEN(TRIM(H7))=0</formula>
    </cfRule>
  </conditionalFormatting>
  <dataValidations count="1">
    <dataValidation type="list" allowBlank="1" showInputMessage="1" showErrorMessage="1" sqref="F19:F22 F4:G8">
      <formula1>"□,■"</formula1>
    </dataValidation>
  </dataValidations>
  <pageMargins left="0.78740157480314965" right="0.78740157480314965" top="0.78740157480314965" bottom="0.59055118110236227" header="0.31496062992125984" footer="0.31496062992125984"/>
  <pageSetup paperSize="9" orientation="portrait" r:id="rId1"/>
  <ignoredErrors>
    <ignoredError sqref="P28:P2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B29"/>
  <sheetViews>
    <sheetView showGridLines="0" view="pageBreakPreview" zoomScale="70" zoomScaleNormal="110" zoomScaleSheetLayoutView="70" workbookViewId="0">
      <selection sqref="A1:AB1"/>
    </sheetView>
  </sheetViews>
  <sheetFormatPr defaultColWidth="3" defaultRowHeight="18" x14ac:dyDescent="0.45"/>
  <cols>
    <col min="4" max="4" width="2.19921875" customWidth="1"/>
    <col min="5" max="28" width="2.69921875" customWidth="1"/>
  </cols>
  <sheetData>
    <row r="1" spans="1:28" x14ac:dyDescent="0.45">
      <c r="A1" s="339" t="s">
        <v>425</v>
      </c>
      <c r="B1" s="339"/>
      <c r="C1" s="339"/>
      <c r="D1" s="339"/>
      <c r="E1" s="339"/>
      <c r="F1" s="339"/>
      <c r="G1" s="339"/>
      <c r="H1" s="339"/>
      <c r="I1" s="339"/>
      <c r="J1" s="339"/>
      <c r="K1" s="339"/>
      <c r="L1" s="339"/>
      <c r="M1" s="339"/>
      <c r="N1" s="339"/>
      <c r="O1" s="339"/>
      <c r="P1" s="339"/>
      <c r="Q1" s="339"/>
      <c r="R1" s="339"/>
      <c r="S1" s="339"/>
      <c r="T1" s="339"/>
      <c r="U1" s="339"/>
      <c r="V1" s="339"/>
      <c r="W1" s="339"/>
      <c r="X1" s="339"/>
      <c r="Y1" s="339"/>
      <c r="Z1" s="339"/>
      <c r="AA1" s="339"/>
      <c r="AB1" s="339"/>
    </row>
    <row r="2" spans="1:28" ht="18" customHeight="1" x14ac:dyDescent="0.45">
      <c r="A2" s="248" t="s">
        <v>426</v>
      </c>
      <c r="B2" s="248"/>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row>
    <row r="3" spans="1:28" x14ac:dyDescent="0.45">
      <c r="A3" s="338"/>
      <c r="B3" s="338"/>
      <c r="C3" s="338"/>
      <c r="D3" s="338"/>
      <c r="E3" s="338"/>
      <c r="F3" s="338"/>
      <c r="G3" s="338"/>
      <c r="H3" s="338"/>
      <c r="I3" s="338"/>
      <c r="J3" s="338"/>
      <c r="K3" s="338"/>
      <c r="L3" s="338"/>
      <c r="M3" s="338"/>
      <c r="N3" s="338"/>
      <c r="O3" s="338"/>
      <c r="P3" s="338"/>
      <c r="Q3" s="338"/>
      <c r="R3" s="338"/>
      <c r="S3" s="338"/>
      <c r="T3" s="338"/>
      <c r="U3" s="338"/>
      <c r="V3" s="338"/>
      <c r="W3" s="338"/>
      <c r="X3" s="338"/>
      <c r="Y3" s="338"/>
      <c r="Z3" s="338"/>
      <c r="AA3" s="338"/>
      <c r="AB3" s="338"/>
    </row>
    <row r="4" spans="1:28" ht="18.600000000000001" customHeight="1" x14ac:dyDescent="0.45">
      <c r="A4" s="358" t="s">
        <v>427</v>
      </c>
      <c r="B4" s="358"/>
      <c r="C4" s="358"/>
      <c r="D4" s="358"/>
      <c r="E4" s="345"/>
      <c r="F4" s="233"/>
      <c r="G4" s="233"/>
      <c r="H4" s="233"/>
      <c r="I4" s="233"/>
      <c r="J4" s="233"/>
      <c r="K4" s="233"/>
      <c r="L4" s="233"/>
      <c r="M4" s="233"/>
      <c r="N4" s="233"/>
      <c r="O4" s="342">
        <v>23</v>
      </c>
      <c r="P4" s="342"/>
      <c r="Q4" s="343" t="s">
        <v>428</v>
      </c>
      <c r="R4" s="343"/>
      <c r="S4" s="343"/>
      <c r="T4" s="343"/>
      <c r="U4" s="343"/>
      <c r="V4" s="343"/>
      <c r="W4" s="343"/>
      <c r="X4" s="343"/>
      <c r="Y4" s="343"/>
      <c r="Z4" s="343"/>
      <c r="AA4" s="343"/>
      <c r="AB4" s="344"/>
    </row>
    <row r="5" spans="1:28" x14ac:dyDescent="0.45">
      <c r="A5" s="358"/>
      <c r="B5" s="358"/>
      <c r="C5" s="358"/>
      <c r="D5" s="358"/>
      <c r="E5" s="354" t="s">
        <v>154</v>
      </c>
      <c r="F5" s="354"/>
      <c r="G5" s="354" t="s">
        <v>429</v>
      </c>
      <c r="H5" s="354"/>
      <c r="I5" s="354" t="s">
        <v>430</v>
      </c>
      <c r="J5" s="354"/>
      <c r="K5" s="354" t="s">
        <v>431</v>
      </c>
      <c r="L5" s="354"/>
      <c r="M5" s="354" t="s">
        <v>432</v>
      </c>
      <c r="N5" s="354"/>
      <c r="O5" s="354" t="s">
        <v>433</v>
      </c>
      <c r="P5" s="354"/>
      <c r="Q5" s="354" t="s">
        <v>434</v>
      </c>
      <c r="R5" s="354"/>
      <c r="S5" s="354" t="s">
        <v>435</v>
      </c>
      <c r="T5" s="354"/>
      <c r="U5" s="354" t="s">
        <v>436</v>
      </c>
      <c r="V5" s="354"/>
      <c r="W5" s="354" t="s">
        <v>437</v>
      </c>
      <c r="X5" s="354"/>
      <c r="Y5" s="354" t="s">
        <v>438</v>
      </c>
      <c r="Z5" s="354"/>
      <c r="AA5" s="354" t="s">
        <v>439</v>
      </c>
      <c r="AB5" s="354"/>
    </row>
    <row r="6" spans="1:28" ht="30" customHeight="1" x14ac:dyDescent="0.45">
      <c r="A6" s="359"/>
      <c r="B6" s="360"/>
      <c r="C6" s="360"/>
      <c r="D6" s="361"/>
      <c r="E6" s="355"/>
      <c r="F6" s="355"/>
      <c r="G6" s="356"/>
      <c r="H6" s="357"/>
      <c r="I6" s="356"/>
      <c r="J6" s="357"/>
      <c r="K6" s="356"/>
      <c r="L6" s="357"/>
      <c r="M6" s="356"/>
      <c r="N6" s="357"/>
      <c r="O6" s="356"/>
      <c r="P6" s="357"/>
      <c r="Q6" s="356"/>
      <c r="R6" s="357"/>
      <c r="S6" s="356"/>
      <c r="T6" s="357"/>
      <c r="U6" s="356"/>
      <c r="V6" s="357"/>
      <c r="W6" s="356"/>
      <c r="X6" s="357"/>
      <c r="Y6" s="356"/>
      <c r="Z6" s="357"/>
      <c r="AA6" s="356"/>
      <c r="AB6" s="357"/>
    </row>
    <row r="7" spans="1:28" ht="30" customHeight="1" x14ac:dyDescent="0.45">
      <c r="A7" s="348"/>
      <c r="B7" s="349"/>
      <c r="C7" s="349"/>
      <c r="D7" s="350"/>
      <c r="E7" s="351"/>
      <c r="F7" s="351"/>
      <c r="G7" s="346"/>
      <c r="H7" s="347"/>
      <c r="I7" s="346"/>
      <c r="J7" s="347"/>
      <c r="K7" s="346"/>
      <c r="L7" s="347"/>
      <c r="M7" s="346"/>
      <c r="N7" s="347"/>
      <c r="O7" s="346"/>
      <c r="P7" s="347"/>
      <c r="Q7" s="346"/>
      <c r="R7" s="347"/>
      <c r="S7" s="346"/>
      <c r="T7" s="347"/>
      <c r="U7" s="346"/>
      <c r="V7" s="347"/>
      <c r="W7" s="346"/>
      <c r="X7" s="347"/>
      <c r="Y7" s="346"/>
      <c r="Z7" s="347"/>
      <c r="AA7" s="346"/>
      <c r="AB7" s="347"/>
    </row>
    <row r="8" spans="1:28" ht="30" customHeight="1" x14ac:dyDescent="0.45">
      <c r="A8" s="348"/>
      <c r="B8" s="349"/>
      <c r="C8" s="349"/>
      <c r="D8" s="350"/>
      <c r="E8" s="351"/>
      <c r="F8" s="351"/>
      <c r="G8" s="346"/>
      <c r="H8" s="347"/>
      <c r="I8" s="346"/>
      <c r="J8" s="347"/>
      <c r="K8" s="346"/>
      <c r="L8" s="347"/>
      <c r="M8" s="346"/>
      <c r="N8" s="347"/>
      <c r="O8" s="346"/>
      <c r="P8" s="347"/>
      <c r="Q8" s="346"/>
      <c r="R8" s="347"/>
      <c r="S8" s="346"/>
      <c r="T8" s="347"/>
      <c r="U8" s="346"/>
      <c r="V8" s="347"/>
      <c r="W8" s="346"/>
      <c r="X8" s="347"/>
      <c r="Y8" s="346"/>
      <c r="Z8" s="347"/>
      <c r="AA8" s="346"/>
      <c r="AB8" s="347"/>
    </row>
    <row r="9" spans="1:28" ht="30" customHeight="1" x14ac:dyDescent="0.45">
      <c r="A9" s="348"/>
      <c r="B9" s="349"/>
      <c r="C9" s="349"/>
      <c r="D9" s="350"/>
      <c r="E9" s="351"/>
      <c r="F9" s="351"/>
      <c r="G9" s="346"/>
      <c r="H9" s="347"/>
      <c r="I9" s="346"/>
      <c r="J9" s="347"/>
      <c r="K9" s="346"/>
      <c r="L9" s="347"/>
      <c r="M9" s="346"/>
      <c r="N9" s="347"/>
      <c r="O9" s="346"/>
      <c r="P9" s="347"/>
      <c r="Q9" s="346"/>
      <c r="R9" s="347"/>
      <c r="S9" s="346"/>
      <c r="T9" s="347"/>
      <c r="U9" s="346"/>
      <c r="V9" s="347"/>
      <c r="W9" s="346"/>
      <c r="X9" s="347"/>
      <c r="Y9" s="346"/>
      <c r="Z9" s="347"/>
      <c r="AA9" s="346"/>
      <c r="AB9" s="347"/>
    </row>
    <row r="10" spans="1:28" ht="30" customHeight="1" x14ac:dyDescent="0.45">
      <c r="A10" s="348"/>
      <c r="B10" s="349"/>
      <c r="C10" s="349"/>
      <c r="D10" s="350"/>
      <c r="E10" s="351"/>
      <c r="F10" s="351"/>
      <c r="G10" s="346"/>
      <c r="H10" s="347"/>
      <c r="I10" s="346"/>
      <c r="J10" s="347"/>
      <c r="K10" s="346"/>
      <c r="L10" s="347"/>
      <c r="M10" s="346"/>
      <c r="N10" s="347"/>
      <c r="O10" s="346"/>
      <c r="P10" s="347"/>
      <c r="Q10" s="346"/>
      <c r="R10" s="347"/>
      <c r="S10" s="346"/>
      <c r="T10" s="347"/>
      <c r="U10" s="346"/>
      <c r="V10" s="347"/>
      <c r="W10" s="346"/>
      <c r="X10" s="347"/>
      <c r="Y10" s="346"/>
      <c r="Z10" s="347"/>
      <c r="AA10" s="346"/>
      <c r="AB10" s="347"/>
    </row>
    <row r="11" spans="1:28" ht="30" customHeight="1" x14ac:dyDescent="0.45">
      <c r="A11" s="348"/>
      <c r="B11" s="349"/>
      <c r="C11" s="349"/>
      <c r="D11" s="350"/>
      <c r="E11" s="351"/>
      <c r="F11" s="351"/>
      <c r="G11" s="346"/>
      <c r="H11" s="347"/>
      <c r="I11" s="346"/>
      <c r="J11" s="347"/>
      <c r="K11" s="346"/>
      <c r="L11" s="347"/>
      <c r="M11" s="346"/>
      <c r="N11" s="347"/>
      <c r="O11" s="346"/>
      <c r="P11" s="347"/>
      <c r="Q11" s="346"/>
      <c r="R11" s="347"/>
      <c r="S11" s="346"/>
      <c r="T11" s="347"/>
      <c r="U11" s="346"/>
      <c r="V11" s="347"/>
      <c r="W11" s="346"/>
      <c r="X11" s="347"/>
      <c r="Y11" s="346"/>
      <c r="Z11" s="347"/>
      <c r="AA11" s="346"/>
      <c r="AB11" s="347"/>
    </row>
    <row r="12" spans="1:28" ht="30" customHeight="1" x14ac:dyDescent="0.45">
      <c r="A12" s="348"/>
      <c r="B12" s="349"/>
      <c r="C12" s="349"/>
      <c r="D12" s="350"/>
      <c r="E12" s="351"/>
      <c r="F12" s="351"/>
      <c r="G12" s="346"/>
      <c r="H12" s="347"/>
      <c r="I12" s="346"/>
      <c r="J12" s="347"/>
      <c r="K12" s="346"/>
      <c r="L12" s="347"/>
      <c r="M12" s="346"/>
      <c r="N12" s="347"/>
      <c r="O12" s="346"/>
      <c r="P12" s="347"/>
      <c r="Q12" s="346"/>
      <c r="R12" s="347"/>
      <c r="S12" s="346"/>
      <c r="T12" s="347"/>
      <c r="U12" s="346"/>
      <c r="V12" s="347"/>
      <c r="W12" s="346"/>
      <c r="X12" s="347"/>
      <c r="Y12" s="346"/>
      <c r="Z12" s="347"/>
      <c r="AA12" s="346"/>
      <c r="AB12" s="347"/>
    </row>
    <row r="13" spans="1:28" ht="30" customHeight="1" x14ac:dyDescent="0.45">
      <c r="A13" s="362"/>
      <c r="B13" s="363"/>
      <c r="C13" s="363"/>
      <c r="D13" s="364"/>
      <c r="E13" s="365"/>
      <c r="F13" s="365"/>
      <c r="G13" s="352"/>
      <c r="H13" s="353"/>
      <c r="I13" s="352"/>
      <c r="J13" s="353"/>
      <c r="K13" s="352"/>
      <c r="L13" s="353"/>
      <c r="M13" s="352"/>
      <c r="N13" s="353"/>
      <c r="O13" s="352"/>
      <c r="P13" s="353"/>
      <c r="Q13" s="352"/>
      <c r="R13" s="353"/>
      <c r="S13" s="352"/>
      <c r="T13" s="353"/>
      <c r="U13" s="352"/>
      <c r="V13" s="353"/>
      <c r="W13" s="352"/>
      <c r="X13" s="353"/>
      <c r="Y13" s="352"/>
      <c r="Z13" s="353"/>
      <c r="AA13" s="352"/>
      <c r="AB13" s="353"/>
    </row>
    <row r="14" spans="1:28" ht="30" customHeight="1" x14ac:dyDescent="0.45">
      <c r="A14" s="264"/>
      <c r="B14" s="264"/>
      <c r="C14" s="264"/>
      <c r="D14" s="264"/>
      <c r="E14" s="337"/>
      <c r="F14" s="337"/>
      <c r="G14" s="337"/>
      <c r="H14" s="337"/>
      <c r="I14" s="337"/>
      <c r="J14" s="337"/>
      <c r="K14" s="337"/>
      <c r="L14" s="337"/>
      <c r="M14" s="337"/>
      <c r="N14" s="337"/>
      <c r="O14" s="337"/>
      <c r="P14" s="337"/>
      <c r="Q14" s="337"/>
      <c r="R14" s="337"/>
      <c r="S14" s="337"/>
      <c r="T14" s="337"/>
      <c r="U14" s="337"/>
      <c r="V14" s="337"/>
      <c r="W14" s="337"/>
      <c r="X14" s="337"/>
      <c r="Y14" s="337"/>
      <c r="Z14" s="337"/>
      <c r="AA14" s="337"/>
      <c r="AB14" s="337"/>
    </row>
    <row r="15" spans="1:28" ht="30" customHeight="1" x14ac:dyDescent="0.45">
      <c r="A15" s="264"/>
      <c r="B15" s="264"/>
      <c r="C15" s="264"/>
      <c r="D15" s="264"/>
      <c r="E15" s="337"/>
      <c r="F15" s="337"/>
      <c r="G15" s="337"/>
      <c r="H15" s="337"/>
      <c r="I15" s="337"/>
      <c r="J15" s="337"/>
      <c r="K15" s="337"/>
      <c r="L15" s="337"/>
      <c r="M15" s="337"/>
      <c r="N15" s="337"/>
      <c r="O15" s="337"/>
      <c r="P15" s="337"/>
      <c r="Q15" s="337"/>
      <c r="R15" s="337"/>
      <c r="S15" s="337"/>
      <c r="T15" s="337"/>
      <c r="U15" s="337"/>
      <c r="V15" s="337"/>
      <c r="W15" s="337"/>
      <c r="X15" s="337"/>
      <c r="Y15" s="337"/>
      <c r="Z15" s="337"/>
      <c r="AA15" s="337"/>
      <c r="AB15" s="337"/>
    </row>
    <row r="16" spans="1:28" ht="30" customHeight="1" x14ac:dyDescent="0.45">
      <c r="A16" s="264"/>
      <c r="B16" s="264"/>
      <c r="C16" s="264"/>
      <c r="D16" s="264"/>
      <c r="E16" s="337"/>
      <c r="F16" s="337"/>
      <c r="G16" s="337"/>
      <c r="H16" s="337"/>
      <c r="I16" s="337"/>
      <c r="J16" s="337"/>
      <c r="K16" s="337"/>
      <c r="L16" s="337"/>
      <c r="M16" s="337"/>
      <c r="N16" s="337"/>
      <c r="O16" s="337"/>
      <c r="P16" s="337"/>
      <c r="Q16" s="337"/>
      <c r="R16" s="337"/>
      <c r="S16" s="337"/>
      <c r="T16" s="337"/>
      <c r="U16" s="337"/>
      <c r="V16" s="337"/>
      <c r="W16" s="337"/>
      <c r="X16" s="337"/>
      <c r="Y16" s="337"/>
      <c r="Z16" s="337"/>
      <c r="AA16" s="337"/>
      <c r="AB16" s="337"/>
    </row>
    <row r="17" spans="1:28" ht="30" customHeight="1" x14ac:dyDescent="0.45">
      <c r="A17" s="264"/>
      <c r="B17" s="264"/>
      <c r="C17" s="264"/>
      <c r="D17" s="264"/>
      <c r="E17" s="337"/>
      <c r="F17" s="337"/>
      <c r="G17" s="337"/>
      <c r="H17" s="337"/>
      <c r="I17" s="337"/>
      <c r="J17" s="337"/>
      <c r="K17" s="337"/>
      <c r="L17" s="337"/>
      <c r="M17" s="337"/>
      <c r="N17" s="337"/>
      <c r="O17" s="337"/>
      <c r="P17" s="337"/>
      <c r="Q17" s="337"/>
      <c r="R17" s="337"/>
      <c r="S17" s="337"/>
      <c r="T17" s="337"/>
      <c r="U17" s="337"/>
      <c r="V17" s="337"/>
      <c r="W17" s="337"/>
      <c r="X17" s="337"/>
      <c r="Y17" s="337"/>
      <c r="Z17" s="337"/>
      <c r="AA17" s="337"/>
      <c r="AB17" s="337"/>
    </row>
    <row r="18" spans="1:28" ht="30" customHeight="1" x14ac:dyDescent="0.45">
      <c r="A18" s="264"/>
      <c r="B18" s="264"/>
      <c r="C18" s="264"/>
      <c r="D18" s="264"/>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row>
    <row r="19" spans="1:28" ht="30" customHeight="1" x14ac:dyDescent="0.45">
      <c r="A19" s="264"/>
      <c r="B19" s="264"/>
      <c r="C19" s="264"/>
      <c r="D19" s="264"/>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row>
    <row r="20" spans="1:28" ht="30" customHeight="1" x14ac:dyDescent="0.45">
      <c r="A20" s="264"/>
      <c r="B20" s="264"/>
      <c r="C20" s="264"/>
      <c r="D20" s="264"/>
      <c r="E20" s="337"/>
      <c r="F20" s="337"/>
      <c r="G20" s="337"/>
      <c r="H20" s="337"/>
      <c r="I20" s="337"/>
      <c r="J20" s="337"/>
      <c r="K20" s="337"/>
      <c r="L20" s="337"/>
      <c r="M20" s="337"/>
      <c r="N20" s="337"/>
      <c r="O20" s="337"/>
      <c r="P20" s="337"/>
      <c r="Q20" s="337"/>
      <c r="R20" s="337"/>
      <c r="S20" s="337"/>
      <c r="T20" s="337"/>
      <c r="U20" s="337"/>
      <c r="V20" s="337"/>
      <c r="W20" s="337"/>
      <c r="X20" s="337"/>
      <c r="Y20" s="337"/>
      <c r="Z20" s="337"/>
      <c r="AA20" s="337"/>
      <c r="AB20" s="337"/>
    </row>
    <row r="21" spans="1:28" ht="30" customHeight="1" x14ac:dyDescent="0.45">
      <c r="A21" s="264"/>
      <c r="B21" s="264"/>
      <c r="C21" s="264"/>
      <c r="D21" s="264"/>
      <c r="E21" s="337"/>
      <c r="F21" s="337"/>
      <c r="G21" s="337"/>
      <c r="H21" s="337"/>
      <c r="I21" s="337"/>
      <c r="J21" s="337"/>
      <c r="K21" s="337"/>
      <c r="L21" s="337"/>
      <c r="M21" s="337"/>
      <c r="N21" s="337"/>
      <c r="O21" s="337"/>
      <c r="P21" s="337"/>
      <c r="Q21" s="337"/>
      <c r="R21" s="337"/>
      <c r="S21" s="337"/>
      <c r="T21" s="337"/>
      <c r="U21" s="337"/>
      <c r="V21" s="337"/>
      <c r="W21" s="337"/>
      <c r="X21" s="337"/>
      <c r="Y21" s="337"/>
      <c r="Z21" s="337"/>
      <c r="AA21" s="337"/>
      <c r="AB21" s="337"/>
    </row>
    <row r="22" spans="1:28" ht="30" customHeight="1" x14ac:dyDescent="0.45">
      <c r="A22" s="264"/>
      <c r="B22" s="264"/>
      <c r="C22" s="264"/>
      <c r="D22" s="264"/>
      <c r="E22" s="337"/>
      <c r="F22" s="337"/>
      <c r="G22" s="337"/>
      <c r="H22" s="337"/>
      <c r="I22" s="337"/>
      <c r="J22" s="337"/>
      <c r="K22" s="337"/>
      <c r="L22" s="337"/>
      <c r="M22" s="337"/>
      <c r="N22" s="337"/>
      <c r="O22" s="337"/>
      <c r="P22" s="337"/>
      <c r="Q22" s="337"/>
      <c r="R22" s="337"/>
      <c r="S22" s="337"/>
      <c r="T22" s="337"/>
      <c r="U22" s="337"/>
      <c r="V22" s="337"/>
      <c r="W22" s="337"/>
      <c r="X22" s="337"/>
      <c r="Y22" s="337"/>
      <c r="Z22" s="337"/>
      <c r="AA22" s="337"/>
      <c r="AB22" s="337"/>
    </row>
    <row r="23" spans="1:28" ht="30" customHeight="1" x14ac:dyDescent="0.45">
      <c r="A23" s="264"/>
      <c r="B23" s="264"/>
      <c r="C23" s="264"/>
      <c r="D23" s="264"/>
      <c r="E23" s="337"/>
      <c r="F23" s="337"/>
      <c r="G23" s="337"/>
      <c r="H23" s="337"/>
      <c r="I23" s="337"/>
      <c r="J23" s="337"/>
      <c r="K23" s="337"/>
      <c r="L23" s="337"/>
      <c r="M23" s="337"/>
      <c r="N23" s="337"/>
      <c r="O23" s="337"/>
      <c r="P23" s="337"/>
      <c r="Q23" s="337"/>
      <c r="R23" s="337"/>
      <c r="S23" s="337"/>
      <c r="T23" s="337"/>
      <c r="U23" s="337"/>
      <c r="V23" s="337"/>
      <c r="W23" s="337"/>
      <c r="X23" s="337"/>
      <c r="Y23" s="337"/>
      <c r="Z23" s="337"/>
      <c r="AA23" s="337"/>
      <c r="AB23" s="337"/>
    </row>
    <row r="24" spans="1:28" ht="30" customHeight="1" x14ac:dyDescent="0.45">
      <c r="A24" s="264"/>
      <c r="B24" s="264"/>
      <c r="C24" s="264"/>
      <c r="D24" s="264"/>
      <c r="E24" s="337"/>
      <c r="F24" s="337"/>
      <c r="G24" s="337"/>
      <c r="H24" s="337"/>
      <c r="I24" s="337"/>
      <c r="J24" s="337"/>
      <c r="K24" s="337"/>
      <c r="L24" s="337"/>
      <c r="M24" s="337"/>
      <c r="N24" s="337"/>
      <c r="O24" s="337"/>
      <c r="P24" s="337"/>
      <c r="Q24" s="337"/>
      <c r="R24" s="337"/>
      <c r="S24" s="337"/>
      <c r="T24" s="337"/>
      <c r="U24" s="337"/>
      <c r="V24" s="337"/>
      <c r="W24" s="337"/>
      <c r="X24" s="337"/>
      <c r="Y24" s="337"/>
      <c r="Z24" s="337"/>
      <c r="AA24" s="337"/>
      <c r="AB24" s="337"/>
    </row>
    <row r="25" spans="1:28" ht="30" customHeight="1" x14ac:dyDescent="0.45">
      <c r="A25" s="341"/>
      <c r="B25" s="341"/>
      <c r="C25" s="341"/>
      <c r="D25" s="341"/>
      <c r="E25" s="340"/>
      <c r="F25" s="340"/>
      <c r="G25" s="340"/>
      <c r="H25" s="340"/>
      <c r="I25" s="340"/>
      <c r="J25" s="340"/>
      <c r="K25" s="340"/>
      <c r="L25" s="340"/>
      <c r="M25" s="340"/>
      <c r="N25" s="340"/>
      <c r="O25" s="340"/>
      <c r="P25" s="340"/>
      <c r="Q25" s="340"/>
      <c r="R25" s="340"/>
      <c r="S25" s="340"/>
      <c r="T25" s="340"/>
      <c r="U25" s="340"/>
      <c r="V25" s="340"/>
      <c r="W25" s="340"/>
      <c r="X25" s="340"/>
      <c r="Y25" s="340"/>
      <c r="Z25" s="340"/>
      <c r="AA25" s="340"/>
      <c r="AB25" s="340"/>
    </row>
    <row r="26" spans="1:28" x14ac:dyDescent="0.45">
      <c r="A26" s="341"/>
      <c r="B26" s="341"/>
      <c r="C26" s="341"/>
      <c r="D26" s="341"/>
      <c r="E26" s="340"/>
      <c r="F26" s="340"/>
      <c r="G26" s="340"/>
      <c r="H26" s="340"/>
      <c r="I26" s="340"/>
      <c r="J26" s="340"/>
      <c r="K26" s="340"/>
      <c r="L26" s="340"/>
      <c r="M26" s="340"/>
      <c r="N26" s="340"/>
      <c r="O26" s="340"/>
      <c r="P26" s="340"/>
      <c r="Q26" s="340"/>
      <c r="R26" s="340"/>
      <c r="S26" s="340"/>
      <c r="T26" s="340"/>
      <c r="U26" s="340"/>
      <c r="V26" s="340"/>
      <c r="W26" s="340"/>
      <c r="X26" s="340"/>
      <c r="Y26" s="340"/>
      <c r="Z26" s="340"/>
      <c r="AA26" s="340"/>
      <c r="AB26" s="340"/>
    </row>
    <row r="27" spans="1:28" x14ac:dyDescent="0.45">
      <c r="A27" s="341"/>
      <c r="B27" s="341"/>
      <c r="C27" s="341"/>
      <c r="D27" s="341"/>
      <c r="E27" s="340"/>
      <c r="F27" s="340"/>
      <c r="G27" s="340"/>
      <c r="H27" s="340"/>
      <c r="I27" s="340"/>
      <c r="J27" s="340"/>
      <c r="K27" s="340"/>
      <c r="L27" s="340"/>
      <c r="M27" s="340"/>
      <c r="N27" s="340"/>
      <c r="O27" s="340"/>
      <c r="P27" s="340"/>
      <c r="Q27" s="340"/>
      <c r="R27" s="340"/>
      <c r="S27" s="340"/>
      <c r="T27" s="340"/>
      <c r="U27" s="340"/>
      <c r="V27" s="340"/>
      <c r="W27" s="340"/>
      <c r="X27" s="340"/>
      <c r="Y27" s="340"/>
      <c r="Z27" s="340"/>
      <c r="AA27" s="340"/>
      <c r="AB27" s="340"/>
    </row>
    <row r="28" spans="1:28" x14ac:dyDescent="0.45">
      <c r="A28" s="341"/>
      <c r="B28" s="341"/>
      <c r="C28" s="341"/>
      <c r="D28" s="341"/>
      <c r="E28" s="340"/>
      <c r="F28" s="340"/>
      <c r="G28" s="340"/>
      <c r="H28" s="340"/>
      <c r="I28" s="340"/>
      <c r="J28" s="340"/>
      <c r="K28" s="340"/>
      <c r="L28" s="340"/>
      <c r="M28" s="340"/>
      <c r="N28" s="340"/>
      <c r="O28" s="340"/>
      <c r="P28" s="340"/>
      <c r="Q28" s="340"/>
      <c r="R28" s="340"/>
      <c r="S28" s="340"/>
      <c r="T28" s="340"/>
      <c r="U28" s="340"/>
      <c r="V28" s="340"/>
      <c r="W28" s="340"/>
      <c r="X28" s="340"/>
      <c r="Y28" s="340"/>
      <c r="Z28" s="340"/>
      <c r="AA28" s="340"/>
      <c r="AB28" s="340"/>
    </row>
    <row r="29" spans="1:28" x14ac:dyDescent="0.45">
      <c r="A29" s="341"/>
      <c r="B29" s="341"/>
      <c r="C29" s="341"/>
      <c r="D29" s="341"/>
      <c r="E29" s="340"/>
      <c r="F29" s="340"/>
      <c r="G29" s="340"/>
      <c r="H29" s="340"/>
      <c r="I29" s="340"/>
      <c r="J29" s="340"/>
      <c r="K29" s="340"/>
      <c r="L29" s="340"/>
      <c r="M29" s="340"/>
      <c r="N29" s="340"/>
      <c r="O29" s="340"/>
      <c r="P29" s="340"/>
      <c r="Q29" s="340"/>
      <c r="R29" s="340"/>
      <c r="S29" s="340"/>
      <c r="T29" s="340"/>
      <c r="U29" s="340"/>
      <c r="V29" s="340"/>
      <c r="W29" s="340"/>
      <c r="X29" s="340"/>
      <c r="Y29" s="340"/>
      <c r="Z29" s="340"/>
      <c r="AA29" s="340"/>
      <c r="AB29" s="340"/>
    </row>
  </sheetData>
  <mergeCells count="331">
    <mergeCell ref="Y6:Z6"/>
    <mergeCell ref="A4:D5"/>
    <mergeCell ref="A6:D6"/>
    <mergeCell ref="A7:D7"/>
    <mergeCell ref="A8:D8"/>
    <mergeCell ref="A12:D12"/>
    <mergeCell ref="A13:D13"/>
    <mergeCell ref="A14:D14"/>
    <mergeCell ref="E7:F7"/>
    <mergeCell ref="E8:F8"/>
    <mergeCell ref="E12:F12"/>
    <mergeCell ref="E13:F13"/>
    <mergeCell ref="E14:F14"/>
    <mergeCell ref="U7:V7"/>
    <mergeCell ref="W7:X7"/>
    <mergeCell ref="U5:V5"/>
    <mergeCell ref="W5:X5"/>
    <mergeCell ref="Y5:Z5"/>
    <mergeCell ref="M12:N12"/>
    <mergeCell ref="O12:P12"/>
    <mergeCell ref="Q12:R12"/>
    <mergeCell ref="S12:T12"/>
    <mergeCell ref="U12:V12"/>
    <mergeCell ref="Y12:Z12"/>
    <mergeCell ref="AA12:AB12"/>
    <mergeCell ref="Y11:Z11"/>
    <mergeCell ref="AA11:AB11"/>
    <mergeCell ref="AA5:AB5"/>
    <mergeCell ref="E6:F6"/>
    <mergeCell ref="G6:H6"/>
    <mergeCell ref="I6:J6"/>
    <mergeCell ref="K6:L6"/>
    <mergeCell ref="M6:N6"/>
    <mergeCell ref="E5:F5"/>
    <mergeCell ref="G5:H5"/>
    <mergeCell ref="I5:J5"/>
    <mergeCell ref="K5:L5"/>
    <mergeCell ref="M5:N5"/>
    <mergeCell ref="O5:P5"/>
    <mergeCell ref="Q5:R5"/>
    <mergeCell ref="S5:T5"/>
    <mergeCell ref="AA6:AB6"/>
    <mergeCell ref="O6:P6"/>
    <mergeCell ref="Q6:R6"/>
    <mergeCell ref="S6:T6"/>
    <mergeCell ref="U6:V6"/>
    <mergeCell ref="W6:X6"/>
    <mergeCell ref="Y7:Z7"/>
    <mergeCell ref="AA7:AB7"/>
    <mergeCell ref="G8:H8"/>
    <mergeCell ref="I8:J8"/>
    <mergeCell ref="K8:L8"/>
    <mergeCell ref="M8:N8"/>
    <mergeCell ref="O8:P8"/>
    <mergeCell ref="Q8:R8"/>
    <mergeCell ref="S8:T8"/>
    <mergeCell ref="U8:V8"/>
    <mergeCell ref="W8:X8"/>
    <mergeCell ref="Y8:Z8"/>
    <mergeCell ref="AA8:AB8"/>
    <mergeCell ref="G7:H7"/>
    <mergeCell ref="I7:J7"/>
    <mergeCell ref="K7:L7"/>
    <mergeCell ref="M7:N7"/>
    <mergeCell ref="O7:P7"/>
    <mergeCell ref="G13:H13"/>
    <mergeCell ref="I13:J13"/>
    <mergeCell ref="K13:L13"/>
    <mergeCell ref="M13:N13"/>
    <mergeCell ref="O13:P13"/>
    <mergeCell ref="Q13:R13"/>
    <mergeCell ref="S9:T9"/>
    <mergeCell ref="U9:V9"/>
    <mergeCell ref="W9:X9"/>
    <mergeCell ref="I10:J10"/>
    <mergeCell ref="K10:L10"/>
    <mergeCell ref="M10:N10"/>
    <mergeCell ref="O10:P10"/>
    <mergeCell ref="Q10:R10"/>
    <mergeCell ref="M9:N9"/>
    <mergeCell ref="O9:P9"/>
    <mergeCell ref="Q9:R9"/>
    <mergeCell ref="G12:H12"/>
    <mergeCell ref="I12:J12"/>
    <mergeCell ref="K12:L12"/>
    <mergeCell ref="W12:X12"/>
    <mergeCell ref="S14:T14"/>
    <mergeCell ref="U14:V14"/>
    <mergeCell ref="W14:X14"/>
    <mergeCell ref="Y14:Z14"/>
    <mergeCell ref="AA14:AB14"/>
    <mergeCell ref="A9:D9"/>
    <mergeCell ref="E9:F9"/>
    <mergeCell ref="G9:H9"/>
    <mergeCell ref="I9:J9"/>
    <mergeCell ref="K9:L9"/>
    <mergeCell ref="G14:H14"/>
    <mergeCell ref="I14:J14"/>
    <mergeCell ref="K14:L14"/>
    <mergeCell ref="M14:N14"/>
    <mergeCell ref="O14:P14"/>
    <mergeCell ref="Q14:R14"/>
    <mergeCell ref="S13:T13"/>
    <mergeCell ref="U13:V13"/>
    <mergeCell ref="W13:X13"/>
    <mergeCell ref="Y13:Z13"/>
    <mergeCell ref="AA13:AB13"/>
    <mergeCell ref="A10:D10"/>
    <mergeCell ref="E10:F10"/>
    <mergeCell ref="G10:H10"/>
    <mergeCell ref="A2:AB2"/>
    <mergeCell ref="O4:P4"/>
    <mergeCell ref="Q4:AB4"/>
    <mergeCell ref="E4:N4"/>
    <mergeCell ref="M11:N11"/>
    <mergeCell ref="O11:P11"/>
    <mergeCell ref="Q11:R11"/>
    <mergeCell ref="S11:T11"/>
    <mergeCell ref="U11:V11"/>
    <mergeCell ref="W11:X11"/>
    <mergeCell ref="S10:T10"/>
    <mergeCell ref="U10:V10"/>
    <mergeCell ref="W10:X10"/>
    <mergeCell ref="Y10:Z10"/>
    <mergeCell ref="AA10:AB10"/>
    <mergeCell ref="A11:D11"/>
    <mergeCell ref="E11:F11"/>
    <mergeCell ref="G11:H11"/>
    <mergeCell ref="I11:J11"/>
    <mergeCell ref="K11:L11"/>
    <mergeCell ref="Y9:Z9"/>
    <mergeCell ref="AA9:AB9"/>
    <mergeCell ref="Q7:R7"/>
    <mergeCell ref="S7:T7"/>
    <mergeCell ref="AA15:AB15"/>
    <mergeCell ref="A16:D16"/>
    <mergeCell ref="E16:F16"/>
    <mergeCell ref="G16:H16"/>
    <mergeCell ref="I16:J16"/>
    <mergeCell ref="K16:L16"/>
    <mergeCell ref="M16:N16"/>
    <mergeCell ref="O16:P16"/>
    <mergeCell ref="Q16:R16"/>
    <mergeCell ref="S16:T16"/>
    <mergeCell ref="O15:P15"/>
    <mergeCell ref="Q15:R15"/>
    <mergeCell ref="S15:T15"/>
    <mergeCell ref="U15:V15"/>
    <mergeCell ref="W15:X15"/>
    <mergeCell ref="Y15:Z15"/>
    <mergeCell ref="A15:D15"/>
    <mergeCell ref="E15:F15"/>
    <mergeCell ref="G15:H15"/>
    <mergeCell ref="I15:J15"/>
    <mergeCell ref="K15:L15"/>
    <mergeCell ref="M15:N15"/>
    <mergeCell ref="U16:V16"/>
    <mergeCell ref="W16:X16"/>
    <mergeCell ref="Q18:R18"/>
    <mergeCell ref="S18:T18"/>
    <mergeCell ref="Y16:Z16"/>
    <mergeCell ref="AA16:AB16"/>
    <mergeCell ref="A17:D17"/>
    <mergeCell ref="E17:F17"/>
    <mergeCell ref="G17:H17"/>
    <mergeCell ref="I17:J17"/>
    <mergeCell ref="K17:L17"/>
    <mergeCell ref="M17:N17"/>
    <mergeCell ref="AA17:AB17"/>
    <mergeCell ref="O17:P17"/>
    <mergeCell ref="Q17:R17"/>
    <mergeCell ref="S17:T17"/>
    <mergeCell ref="U17:V17"/>
    <mergeCell ref="W17:X17"/>
    <mergeCell ref="Y17:Z17"/>
    <mergeCell ref="U18:V18"/>
    <mergeCell ref="W18:X18"/>
    <mergeCell ref="Y18:Z18"/>
    <mergeCell ref="AA18:AB18"/>
    <mergeCell ref="A18:D18"/>
    <mergeCell ref="E18:F18"/>
    <mergeCell ref="G18:H18"/>
    <mergeCell ref="E19:F19"/>
    <mergeCell ref="G19:H19"/>
    <mergeCell ref="I19:J19"/>
    <mergeCell ref="K19:L19"/>
    <mergeCell ref="M19:N19"/>
    <mergeCell ref="AA19:AB19"/>
    <mergeCell ref="O19:P19"/>
    <mergeCell ref="Q19:R19"/>
    <mergeCell ref="S19:T19"/>
    <mergeCell ref="U19:V19"/>
    <mergeCell ref="W19:X19"/>
    <mergeCell ref="Y19:Z19"/>
    <mergeCell ref="I18:J18"/>
    <mergeCell ref="K18:L18"/>
    <mergeCell ref="M18:N18"/>
    <mergeCell ref="O18:P18"/>
    <mergeCell ref="U20:V20"/>
    <mergeCell ref="W20:X20"/>
    <mergeCell ref="Y20:Z20"/>
    <mergeCell ref="AA20:AB20"/>
    <mergeCell ref="A21:D21"/>
    <mergeCell ref="E21:F21"/>
    <mergeCell ref="G21:H21"/>
    <mergeCell ref="I21:J21"/>
    <mergeCell ref="K21:L21"/>
    <mergeCell ref="M21:N21"/>
    <mergeCell ref="A20:D20"/>
    <mergeCell ref="E20:F20"/>
    <mergeCell ref="G20:H20"/>
    <mergeCell ref="I20:J20"/>
    <mergeCell ref="K20:L20"/>
    <mergeCell ref="M20:N20"/>
    <mergeCell ref="O20:P20"/>
    <mergeCell ref="Q20:R20"/>
    <mergeCell ref="S20:T20"/>
    <mergeCell ref="A19:D19"/>
    <mergeCell ref="K23:L23"/>
    <mergeCell ref="M23:N23"/>
    <mergeCell ref="AA21:AB21"/>
    <mergeCell ref="A22:D22"/>
    <mergeCell ref="E22:F22"/>
    <mergeCell ref="G22:H22"/>
    <mergeCell ref="I22:J22"/>
    <mergeCell ref="K22:L22"/>
    <mergeCell ref="M22:N22"/>
    <mergeCell ref="O22:P22"/>
    <mergeCell ref="Q22:R22"/>
    <mergeCell ref="S22:T22"/>
    <mergeCell ref="O21:P21"/>
    <mergeCell ref="Q21:R21"/>
    <mergeCell ref="S21:T21"/>
    <mergeCell ref="U21:V21"/>
    <mergeCell ref="W21:X21"/>
    <mergeCell ref="Y21:Z21"/>
    <mergeCell ref="U25:V25"/>
    <mergeCell ref="W25:X25"/>
    <mergeCell ref="Y25:Z25"/>
    <mergeCell ref="AA25:AB25"/>
    <mergeCell ref="A26:D26"/>
    <mergeCell ref="E26:F26"/>
    <mergeCell ref="G26:H26"/>
    <mergeCell ref="I26:J26"/>
    <mergeCell ref="K26:L26"/>
    <mergeCell ref="M26:N26"/>
    <mergeCell ref="A25:D25"/>
    <mergeCell ref="E25:F25"/>
    <mergeCell ref="G25:H25"/>
    <mergeCell ref="I25:J25"/>
    <mergeCell ref="K25:L25"/>
    <mergeCell ref="M25:N25"/>
    <mergeCell ref="O25:P25"/>
    <mergeCell ref="Q25:R25"/>
    <mergeCell ref="S25:T25"/>
    <mergeCell ref="AA26:AB26"/>
    <mergeCell ref="O26:P26"/>
    <mergeCell ref="Q26:R26"/>
    <mergeCell ref="S26:T26"/>
    <mergeCell ref="U26:V26"/>
    <mergeCell ref="W26:X26"/>
    <mergeCell ref="Y26:Z26"/>
    <mergeCell ref="W28:X28"/>
    <mergeCell ref="Y28:Z28"/>
    <mergeCell ref="U27:V27"/>
    <mergeCell ref="W27:X27"/>
    <mergeCell ref="Y27:Z27"/>
    <mergeCell ref="AA27:AB27"/>
    <mergeCell ref="A28:D28"/>
    <mergeCell ref="E28:F28"/>
    <mergeCell ref="G28:H28"/>
    <mergeCell ref="I28:J28"/>
    <mergeCell ref="K28:L28"/>
    <mergeCell ref="M28:N28"/>
    <mergeCell ref="A27:D27"/>
    <mergeCell ref="E27:F27"/>
    <mergeCell ref="G27:H27"/>
    <mergeCell ref="I27:J27"/>
    <mergeCell ref="K27:L27"/>
    <mergeCell ref="M27:N27"/>
    <mergeCell ref="O27:P27"/>
    <mergeCell ref="Q27:R27"/>
    <mergeCell ref="S27:T27"/>
    <mergeCell ref="U29:V29"/>
    <mergeCell ref="W29:X29"/>
    <mergeCell ref="Y29:Z29"/>
    <mergeCell ref="AA29:AB29"/>
    <mergeCell ref="A24:D24"/>
    <mergeCell ref="E24:F24"/>
    <mergeCell ref="G24:H24"/>
    <mergeCell ref="I24:J24"/>
    <mergeCell ref="K24:L24"/>
    <mergeCell ref="M24:N24"/>
    <mergeCell ref="AA28:AB28"/>
    <mergeCell ref="A29:D29"/>
    <mergeCell ref="E29:F29"/>
    <mergeCell ref="G29:H29"/>
    <mergeCell ref="I29:J29"/>
    <mergeCell ref="K29:L29"/>
    <mergeCell ref="M29:N29"/>
    <mergeCell ref="O29:P29"/>
    <mergeCell ref="Q29:R29"/>
    <mergeCell ref="S29:T29"/>
    <mergeCell ref="O28:P28"/>
    <mergeCell ref="Q28:R28"/>
    <mergeCell ref="S28:T28"/>
    <mergeCell ref="U28:V28"/>
    <mergeCell ref="AA24:AB24"/>
    <mergeCell ref="A3:AB3"/>
    <mergeCell ref="A1:AB1"/>
    <mergeCell ref="O24:P24"/>
    <mergeCell ref="Q24:R24"/>
    <mergeCell ref="S24:T24"/>
    <mergeCell ref="U24:V24"/>
    <mergeCell ref="W24:X24"/>
    <mergeCell ref="Y24:Z24"/>
    <mergeCell ref="AA23:AB23"/>
    <mergeCell ref="O23:P23"/>
    <mergeCell ref="Q23:R23"/>
    <mergeCell ref="S23:T23"/>
    <mergeCell ref="U23:V23"/>
    <mergeCell ref="W23:X23"/>
    <mergeCell ref="Y23:Z23"/>
    <mergeCell ref="U22:V22"/>
    <mergeCell ref="W22:X22"/>
    <mergeCell ref="Y22:Z22"/>
    <mergeCell ref="AA22:AB22"/>
    <mergeCell ref="A23:D23"/>
    <mergeCell ref="E23:F23"/>
    <mergeCell ref="G23:H23"/>
    <mergeCell ref="I23:J23"/>
  </mergeCells>
  <phoneticPr fontId="21"/>
  <conditionalFormatting sqref="O4:P4">
    <cfRule type="containsBlanks" dxfId="15" priority="1">
      <formula>LEN(TRIM(O4))=0</formula>
    </cfRule>
  </conditionalFormatting>
  <pageMargins left="0.78740157480314965" right="0.78740157480314965" top="0.78740157480314965" bottom="0.59055118110236227"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J29"/>
  <sheetViews>
    <sheetView showGridLines="0" view="pageBreakPreview" zoomScale="60" zoomScaleNormal="100" workbookViewId="0">
      <selection sqref="A1:B1"/>
    </sheetView>
  </sheetViews>
  <sheetFormatPr defaultColWidth="8.69921875" defaultRowHeight="13.2" x14ac:dyDescent="0.45"/>
  <cols>
    <col min="1" max="1" width="1.69921875" style="14" customWidth="1"/>
    <col min="2" max="2" width="8.69921875" style="14" customWidth="1"/>
    <col min="3" max="3" width="21.69921875" style="16" customWidth="1"/>
    <col min="4" max="4" width="5.8984375" style="14" customWidth="1"/>
    <col min="5" max="5" width="8.3984375" style="14" customWidth="1"/>
    <col min="6" max="6" width="6.5" style="14" customWidth="1"/>
    <col min="7" max="7" width="23.69921875" style="17" customWidth="1"/>
    <col min="8" max="8" width="1.69921875" style="14" customWidth="1"/>
    <col min="9" max="9" width="8.69921875" style="15"/>
    <col min="10" max="16384" width="8.69921875" style="14"/>
  </cols>
  <sheetData>
    <row r="1" spans="1:10" ht="27" customHeight="1" thickBot="1" x14ac:dyDescent="0.5">
      <c r="A1" s="366" t="s">
        <v>72</v>
      </c>
      <c r="B1" s="367"/>
      <c r="C1" s="11" t="s">
        <v>73</v>
      </c>
      <c r="D1" s="12"/>
      <c r="E1" s="12"/>
      <c r="F1" s="12"/>
      <c r="G1" s="13"/>
      <c r="I1" s="15" t="s">
        <v>74</v>
      </c>
      <c r="J1" s="14" t="s">
        <v>75</v>
      </c>
    </row>
    <row r="2" spans="1:10" ht="18.600000000000001" customHeight="1" thickBot="1" x14ac:dyDescent="0.5"/>
    <row r="3" spans="1:10" ht="27" customHeight="1" thickBot="1" x14ac:dyDescent="0.5">
      <c r="B3" s="368" t="s">
        <v>76</v>
      </c>
      <c r="C3" s="369"/>
      <c r="D3" s="370" t="str">
        <f>IF(様式1!O7&lt;&gt;"",様式1!O7,"―")</f>
        <v>―</v>
      </c>
      <c r="E3" s="371"/>
      <c r="F3" s="371"/>
      <c r="G3" s="372"/>
      <c r="I3" s="26" t="s">
        <v>74</v>
      </c>
      <c r="J3" s="27" t="s">
        <v>152</v>
      </c>
    </row>
    <row r="4" spans="1:10" ht="27" customHeight="1" thickBot="1" x14ac:dyDescent="0.5">
      <c r="B4" s="368" t="s">
        <v>77</v>
      </c>
      <c r="C4" s="369"/>
      <c r="D4" s="370" t="str">
        <f>IF(様式1!O11&lt;&gt;"",様式1!O11,"―")</f>
        <v>―</v>
      </c>
      <c r="E4" s="371"/>
      <c r="F4" s="371"/>
      <c r="G4" s="372"/>
      <c r="I4" s="15" t="s">
        <v>74</v>
      </c>
      <c r="J4" s="14" t="s">
        <v>78</v>
      </c>
    </row>
    <row r="5" spans="1:10" ht="18.600000000000001" customHeight="1" x14ac:dyDescent="0.45"/>
    <row r="6" spans="1:10" ht="18.600000000000001" customHeight="1" x14ac:dyDescent="0.45">
      <c r="B6" s="18" t="s">
        <v>79</v>
      </c>
      <c r="C6" s="19" t="s">
        <v>241</v>
      </c>
      <c r="D6" s="18" t="s">
        <v>80</v>
      </c>
      <c r="E6" s="18" t="s">
        <v>81</v>
      </c>
      <c r="F6" s="18" t="s">
        <v>82</v>
      </c>
      <c r="G6" s="19" t="s">
        <v>83</v>
      </c>
    </row>
    <row r="7" spans="1:10" ht="24.6" customHeight="1" x14ac:dyDescent="0.45">
      <c r="B7" s="18" t="s">
        <v>20</v>
      </c>
      <c r="C7" s="19" t="s">
        <v>240</v>
      </c>
      <c r="D7" s="21" t="s">
        <v>242</v>
      </c>
      <c r="E7" s="23" t="s">
        <v>131</v>
      </c>
      <c r="F7" s="22"/>
      <c r="G7" s="91"/>
    </row>
    <row r="8" spans="1:10" ht="24.6" customHeight="1" x14ac:dyDescent="0.45">
      <c r="B8" s="18" t="s">
        <v>20</v>
      </c>
      <c r="C8" s="19" t="s">
        <v>243</v>
      </c>
      <c r="D8" s="21" t="s">
        <v>245</v>
      </c>
      <c r="E8" s="23" t="s">
        <v>131</v>
      </c>
      <c r="F8" s="22"/>
      <c r="G8" s="91"/>
    </row>
    <row r="9" spans="1:10" ht="24.6" customHeight="1" x14ac:dyDescent="0.45">
      <c r="B9" s="18" t="s">
        <v>20</v>
      </c>
      <c r="C9" s="19" t="s">
        <v>244</v>
      </c>
      <c r="D9" s="21" t="s">
        <v>246</v>
      </c>
      <c r="E9" s="23" t="s">
        <v>131</v>
      </c>
      <c r="F9" s="22"/>
      <c r="G9" s="91"/>
    </row>
    <row r="10" spans="1:10" ht="18.600000000000001" customHeight="1" x14ac:dyDescent="0.45">
      <c r="B10" s="20" t="s">
        <v>84</v>
      </c>
      <c r="C10" s="19" t="s">
        <v>85</v>
      </c>
      <c r="D10" s="21" t="s">
        <v>86</v>
      </c>
      <c r="E10" s="21" t="s">
        <v>87</v>
      </c>
      <c r="F10" s="22"/>
      <c r="G10" s="91" t="s">
        <v>88</v>
      </c>
      <c r="I10" s="15" t="s">
        <v>74</v>
      </c>
      <c r="J10" s="14" t="s">
        <v>486</v>
      </c>
    </row>
    <row r="11" spans="1:10" ht="39.6" x14ac:dyDescent="0.45">
      <c r="B11" s="20" t="s">
        <v>89</v>
      </c>
      <c r="C11" s="19" t="s">
        <v>90</v>
      </c>
      <c r="D11" s="21" t="s">
        <v>71</v>
      </c>
      <c r="E11" s="21" t="s">
        <v>91</v>
      </c>
      <c r="F11" s="22"/>
      <c r="G11" s="91" t="s">
        <v>92</v>
      </c>
    </row>
    <row r="12" spans="1:10" ht="26.4" x14ac:dyDescent="0.45">
      <c r="B12" s="20" t="s">
        <v>93</v>
      </c>
      <c r="C12" s="19" t="s">
        <v>94</v>
      </c>
      <c r="D12" s="21" t="s">
        <v>71</v>
      </c>
      <c r="E12" s="21" t="s">
        <v>91</v>
      </c>
      <c r="F12" s="22"/>
      <c r="G12" s="91"/>
    </row>
    <row r="13" spans="1:10" ht="18.600000000000001" customHeight="1" x14ac:dyDescent="0.45">
      <c r="B13" s="20" t="s">
        <v>95</v>
      </c>
      <c r="C13" s="19" t="s">
        <v>96</v>
      </c>
      <c r="D13" s="21" t="s">
        <v>97</v>
      </c>
      <c r="E13" s="21" t="s">
        <v>87</v>
      </c>
      <c r="F13" s="22"/>
      <c r="G13" s="91"/>
    </row>
    <row r="14" spans="1:10" ht="18.600000000000001" customHeight="1" x14ac:dyDescent="0.45">
      <c r="B14" s="20" t="s">
        <v>98</v>
      </c>
      <c r="C14" s="19" t="s">
        <v>99</v>
      </c>
      <c r="D14" s="21" t="s">
        <v>71</v>
      </c>
      <c r="E14" s="21" t="s">
        <v>91</v>
      </c>
      <c r="F14" s="22"/>
      <c r="G14" s="91"/>
    </row>
    <row r="15" spans="1:10" ht="18.600000000000001" customHeight="1" x14ac:dyDescent="0.45">
      <c r="B15" s="20" t="s">
        <v>100</v>
      </c>
      <c r="C15" s="19" t="s">
        <v>101</v>
      </c>
      <c r="D15" s="21" t="s">
        <v>71</v>
      </c>
      <c r="E15" s="21" t="s">
        <v>91</v>
      </c>
      <c r="F15" s="22"/>
      <c r="G15" s="91"/>
    </row>
    <row r="16" spans="1:10" x14ac:dyDescent="0.45">
      <c r="B16" s="20" t="s">
        <v>102</v>
      </c>
      <c r="C16" s="19" t="s">
        <v>103</v>
      </c>
      <c r="D16" s="21" t="s">
        <v>104</v>
      </c>
      <c r="E16" s="23" t="s">
        <v>131</v>
      </c>
      <c r="F16" s="22"/>
      <c r="G16" s="91"/>
    </row>
    <row r="17" spans="2:7" ht="26.4" customHeight="1" x14ac:dyDescent="0.45">
      <c r="B17" s="20" t="s">
        <v>105</v>
      </c>
      <c r="C17" s="19" t="s">
        <v>106</v>
      </c>
      <c r="D17" s="21" t="s">
        <v>71</v>
      </c>
      <c r="E17" s="21" t="s">
        <v>107</v>
      </c>
      <c r="F17" s="22"/>
      <c r="G17" s="91"/>
    </row>
    <row r="18" spans="2:7" ht="26.4" x14ac:dyDescent="0.45">
      <c r="B18" s="20" t="s">
        <v>108</v>
      </c>
      <c r="C18" s="19" t="s">
        <v>109</v>
      </c>
      <c r="D18" s="21" t="s">
        <v>71</v>
      </c>
      <c r="E18" s="21" t="s">
        <v>91</v>
      </c>
      <c r="F18" s="22"/>
      <c r="G18" s="91"/>
    </row>
    <row r="19" spans="2:7" ht="24" x14ac:dyDescent="0.45">
      <c r="B19" s="18">
        <v>10</v>
      </c>
      <c r="C19" s="19" t="s">
        <v>110</v>
      </c>
      <c r="D19" s="21" t="s">
        <v>111</v>
      </c>
      <c r="E19" s="23" t="s">
        <v>131</v>
      </c>
      <c r="F19" s="22"/>
      <c r="G19" s="91" t="s">
        <v>493</v>
      </c>
    </row>
    <row r="20" spans="2:7" ht="19.2" customHeight="1" x14ac:dyDescent="0.45">
      <c r="B20" s="18">
        <v>11</v>
      </c>
      <c r="C20" s="19" t="s">
        <v>112</v>
      </c>
      <c r="D20" s="21" t="s">
        <v>113</v>
      </c>
      <c r="E20" s="164" t="s">
        <v>494</v>
      </c>
      <c r="F20" s="22"/>
      <c r="G20" s="91"/>
    </row>
    <row r="21" spans="2:7" ht="84" x14ac:dyDescent="0.45">
      <c r="B21" s="18">
        <v>12</v>
      </c>
      <c r="C21" s="19" t="s">
        <v>114</v>
      </c>
      <c r="D21" s="21" t="s">
        <v>115</v>
      </c>
      <c r="E21" s="21" t="s">
        <v>87</v>
      </c>
      <c r="F21" s="22"/>
      <c r="G21" s="91" t="s">
        <v>116</v>
      </c>
    </row>
    <row r="22" spans="2:7" ht="18.600000000000001" customHeight="1" x14ac:dyDescent="0.45">
      <c r="B22" s="18">
        <v>13</v>
      </c>
      <c r="C22" s="19" t="s">
        <v>117</v>
      </c>
      <c r="D22" s="21" t="s">
        <v>71</v>
      </c>
      <c r="E22" s="21" t="s">
        <v>91</v>
      </c>
      <c r="F22" s="22"/>
      <c r="G22" s="91"/>
    </row>
    <row r="23" spans="2:7" ht="26.4" x14ac:dyDescent="0.45">
      <c r="B23" s="18">
        <v>14</v>
      </c>
      <c r="C23" s="19" t="s">
        <v>118</v>
      </c>
      <c r="D23" s="21"/>
      <c r="E23" s="21" t="s">
        <v>91</v>
      </c>
      <c r="F23" s="22"/>
      <c r="G23" s="91" t="s">
        <v>119</v>
      </c>
    </row>
    <row r="24" spans="2:7" ht="26.4" x14ac:dyDescent="0.45">
      <c r="B24" s="18">
        <v>15</v>
      </c>
      <c r="C24" s="19" t="s">
        <v>120</v>
      </c>
      <c r="D24" s="21" t="s">
        <v>71</v>
      </c>
      <c r="E24" s="21" t="s">
        <v>91</v>
      </c>
      <c r="F24" s="22"/>
      <c r="G24" s="91" t="s">
        <v>121</v>
      </c>
    </row>
    <row r="25" spans="2:7" ht="24" x14ac:dyDescent="0.45">
      <c r="B25" s="18">
        <v>16</v>
      </c>
      <c r="C25" s="19" t="s">
        <v>122</v>
      </c>
      <c r="D25" s="21" t="s">
        <v>123</v>
      </c>
      <c r="E25" s="21" t="s">
        <v>91</v>
      </c>
      <c r="F25" s="22"/>
      <c r="G25" s="91" t="s">
        <v>124</v>
      </c>
    </row>
    <row r="26" spans="2:7" ht="36" x14ac:dyDescent="0.45">
      <c r="B26" s="18">
        <v>17</v>
      </c>
      <c r="C26" s="19" t="s">
        <v>125</v>
      </c>
      <c r="D26" s="21" t="s">
        <v>126</v>
      </c>
      <c r="E26" s="21" t="s">
        <v>91</v>
      </c>
      <c r="F26" s="22"/>
      <c r="G26" s="91" t="s">
        <v>127</v>
      </c>
    </row>
    <row r="27" spans="2:7" ht="26.4" customHeight="1" x14ac:dyDescent="0.45">
      <c r="B27" s="18">
        <v>18</v>
      </c>
      <c r="C27" s="19" t="s">
        <v>128</v>
      </c>
      <c r="D27" s="21" t="s">
        <v>113</v>
      </c>
      <c r="E27" s="21" t="s">
        <v>113</v>
      </c>
      <c r="F27" s="22"/>
      <c r="G27" s="91" t="s">
        <v>129</v>
      </c>
    </row>
    <row r="28" spans="2:7" ht="17.399999999999999" customHeight="1" x14ac:dyDescent="0.45">
      <c r="B28" s="24" t="s">
        <v>130</v>
      </c>
      <c r="D28" s="15"/>
      <c r="E28" s="15"/>
      <c r="F28" s="15"/>
      <c r="G28" s="16"/>
    </row>
    <row r="29" spans="2:7" ht="18" customHeight="1" x14ac:dyDescent="0.45"/>
  </sheetData>
  <sheetProtection sheet="1" objects="1" scenarios="1"/>
  <mergeCells count="5">
    <mergeCell ref="A1:B1"/>
    <mergeCell ref="B3:C3"/>
    <mergeCell ref="D3:G3"/>
    <mergeCell ref="B4:C4"/>
    <mergeCell ref="D4:G4"/>
  </mergeCells>
  <phoneticPr fontId="21"/>
  <dataValidations count="1">
    <dataValidation type="list" allowBlank="1" showInputMessage="1" showErrorMessage="1" sqref="F7:F27">
      <formula1>"✔,―"</formula1>
    </dataValidation>
  </dataValidations>
  <pageMargins left="0.78740157480314965" right="0.78740157480314965" top="0.78740157480314965" bottom="0.59055118110236227" header="0.31496062992125984" footer="0.31496062992125984"/>
  <pageSetup paperSize="9" fitToHeight="0" orientation="portrait" r:id="rId1"/>
  <ignoredErrors>
    <ignoredError sqref="D3:D4"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S33"/>
  <sheetViews>
    <sheetView showGridLines="0" view="pageBreakPreview" zoomScale="70" zoomScaleNormal="100" zoomScaleSheetLayoutView="70" workbookViewId="0">
      <selection activeCell="G38" sqref="G38"/>
    </sheetView>
  </sheetViews>
  <sheetFormatPr defaultColWidth="8.69921875" defaultRowHeight="18" customHeight="1" x14ac:dyDescent="0.45"/>
  <cols>
    <col min="1" max="1" width="1.69921875" style="14" customWidth="1"/>
    <col min="2" max="2" width="8.69921875" style="14" customWidth="1"/>
    <col min="3" max="3" width="9.19921875" style="16" bestFit="1" customWidth="1"/>
    <col min="4" max="4" width="6.3984375" style="16" customWidth="1"/>
    <col min="5" max="5" width="7.5" style="16" customWidth="1"/>
    <col min="6" max="7" width="16.69921875" style="14" customWidth="1"/>
    <col min="8" max="8" width="8.59765625" style="14" customWidth="1"/>
    <col min="9" max="9" width="5" style="14" bestFit="1" customWidth="1"/>
    <col min="10" max="11" width="8.69921875" style="14" customWidth="1"/>
    <col min="12" max="12" width="31.5" style="17" customWidth="1"/>
    <col min="13" max="13" width="1.69921875" style="14" customWidth="1"/>
    <col min="14" max="16384" width="8.69921875" style="14"/>
  </cols>
  <sheetData>
    <row r="1" spans="1:19" ht="27" customHeight="1" thickBot="1" x14ac:dyDescent="0.5">
      <c r="A1" s="366" t="s">
        <v>132</v>
      </c>
      <c r="B1" s="367"/>
      <c r="C1" s="386" t="s">
        <v>133</v>
      </c>
      <c r="D1" s="387"/>
      <c r="E1" s="387"/>
      <c r="F1" s="387"/>
      <c r="G1" s="387"/>
      <c r="H1" s="387"/>
      <c r="I1" s="387"/>
      <c r="J1" s="387"/>
      <c r="K1" s="387"/>
      <c r="L1" s="388"/>
      <c r="N1" s="15" t="s">
        <v>74</v>
      </c>
      <c r="O1" s="14" t="s">
        <v>134</v>
      </c>
    </row>
    <row r="2" spans="1:19" ht="6" customHeight="1" thickBot="1" x14ac:dyDescent="0.5"/>
    <row r="3" spans="1:19" ht="21" customHeight="1" thickBot="1" x14ac:dyDescent="0.5">
      <c r="B3" s="126" t="s">
        <v>239</v>
      </c>
      <c r="C3" s="14"/>
      <c r="D3" s="14"/>
      <c r="E3" s="14"/>
      <c r="F3" s="14" t="s">
        <v>465</v>
      </c>
      <c r="G3" s="147">
        <f>MIN(ROUNDDOWN(SUM(K6:K7),0),ROUNDDOWN(SUM(K9:K11),0))</f>
        <v>0</v>
      </c>
      <c r="H3" s="14" t="s">
        <v>463</v>
      </c>
      <c r="L3" s="14"/>
      <c r="N3" s="15" t="s">
        <v>477</v>
      </c>
      <c r="O3" s="14" t="s">
        <v>476</v>
      </c>
    </row>
    <row r="4" spans="1:19" ht="6" customHeight="1" x14ac:dyDescent="0.45">
      <c r="C4" s="14"/>
      <c r="D4" s="14"/>
      <c r="E4" s="14"/>
      <c r="G4" s="125"/>
      <c r="L4" s="14"/>
    </row>
    <row r="5" spans="1:19" ht="18" customHeight="1" thickBot="1" x14ac:dyDescent="0.5">
      <c r="B5" s="110" t="s">
        <v>79</v>
      </c>
      <c r="C5" s="392" t="s">
        <v>135</v>
      </c>
      <c r="D5" s="393"/>
      <c r="E5" s="394"/>
      <c r="F5" s="110" t="s">
        <v>136</v>
      </c>
      <c r="G5" s="110" t="s">
        <v>137</v>
      </c>
      <c r="H5" s="390" t="s">
        <v>138</v>
      </c>
      <c r="I5" s="391"/>
      <c r="J5" s="111" t="s">
        <v>139</v>
      </c>
      <c r="K5" s="111" t="s">
        <v>70</v>
      </c>
      <c r="L5" s="111" t="s">
        <v>140</v>
      </c>
      <c r="N5" s="15" t="s">
        <v>74</v>
      </c>
      <c r="O5" s="14" t="s">
        <v>487</v>
      </c>
    </row>
    <row r="6" spans="1:19" ht="16.2" customHeight="1" x14ac:dyDescent="0.45">
      <c r="B6" s="122"/>
      <c r="C6" s="374" t="s">
        <v>451</v>
      </c>
      <c r="D6" s="375"/>
      <c r="E6" s="376"/>
      <c r="F6" s="114"/>
      <c r="G6" s="114"/>
      <c r="H6" s="133"/>
      <c r="I6" s="136" t="s">
        <v>461</v>
      </c>
      <c r="J6" s="128"/>
      <c r="K6" s="194">
        <f>H6*J6/1000</f>
        <v>0</v>
      </c>
      <c r="L6" s="115"/>
      <c r="O6" s="14" t="s">
        <v>141</v>
      </c>
    </row>
    <row r="7" spans="1:19" ht="16.2" customHeight="1" x14ac:dyDescent="0.45">
      <c r="B7" s="123"/>
      <c r="C7" s="377"/>
      <c r="D7" s="378"/>
      <c r="E7" s="379"/>
      <c r="F7" s="88"/>
      <c r="G7" s="88"/>
      <c r="H7" s="132"/>
      <c r="I7" s="137" t="s">
        <v>459</v>
      </c>
      <c r="J7" s="129"/>
      <c r="K7" s="195">
        <f>H7*J7/1000</f>
        <v>0</v>
      </c>
      <c r="L7" s="121"/>
    </row>
    <row r="8" spans="1:19" ht="16.2" customHeight="1" thickBot="1" x14ac:dyDescent="0.5">
      <c r="B8" s="120"/>
      <c r="C8" s="148" t="s">
        <v>478</v>
      </c>
      <c r="D8" s="149">
        <f>ROUNDDOWN(SUM(K6:K8),0)</f>
        <v>0</v>
      </c>
      <c r="E8" s="150" t="s">
        <v>462</v>
      </c>
      <c r="F8" s="118"/>
      <c r="G8" s="118"/>
      <c r="H8" s="134"/>
      <c r="I8" s="138" t="s">
        <v>459</v>
      </c>
      <c r="J8" s="130"/>
      <c r="K8" s="196">
        <f>H8*J8/1000</f>
        <v>0</v>
      </c>
      <c r="L8" s="119"/>
    </row>
    <row r="9" spans="1:19" ht="16.2" customHeight="1" x14ac:dyDescent="0.45">
      <c r="B9" s="122"/>
      <c r="C9" s="374" t="s">
        <v>452</v>
      </c>
      <c r="D9" s="375"/>
      <c r="E9" s="376"/>
      <c r="F9" s="114"/>
      <c r="G9" s="114"/>
      <c r="H9" s="191"/>
      <c r="I9" s="136" t="s">
        <v>69</v>
      </c>
      <c r="J9" s="128"/>
      <c r="K9" s="194">
        <f>H9*J9</f>
        <v>0</v>
      </c>
      <c r="L9" s="115"/>
    </row>
    <row r="10" spans="1:19" ht="16.2" customHeight="1" x14ac:dyDescent="0.45">
      <c r="B10" s="123"/>
      <c r="C10" s="377"/>
      <c r="D10" s="378"/>
      <c r="E10" s="379"/>
      <c r="F10" s="88"/>
      <c r="G10" s="88"/>
      <c r="H10" s="192"/>
      <c r="I10" s="137" t="s">
        <v>463</v>
      </c>
      <c r="J10" s="129"/>
      <c r="K10" s="195">
        <f>H10*J10</f>
        <v>0</v>
      </c>
      <c r="L10" s="121"/>
    </row>
    <row r="11" spans="1:19" ht="16.2" customHeight="1" thickBot="1" x14ac:dyDescent="0.5">
      <c r="B11" s="120"/>
      <c r="C11" s="148" t="s">
        <v>478</v>
      </c>
      <c r="D11" s="151">
        <f>ROUNDDOWN(SUM(K9:K11),0)</f>
        <v>0</v>
      </c>
      <c r="E11" s="150" t="s">
        <v>462</v>
      </c>
      <c r="F11" s="118"/>
      <c r="G11" s="118"/>
      <c r="H11" s="193"/>
      <c r="I11" s="138" t="s">
        <v>463</v>
      </c>
      <c r="J11" s="130"/>
      <c r="K11" s="196">
        <f>H11*J11</f>
        <v>0</v>
      </c>
      <c r="L11" s="119"/>
      <c r="Q11" s="106"/>
      <c r="R11" s="29"/>
      <c r="S11" s="107"/>
    </row>
    <row r="12" spans="1:19" ht="16.2" customHeight="1" x14ac:dyDescent="0.45">
      <c r="B12" s="112"/>
      <c r="C12" s="380"/>
      <c r="D12" s="381"/>
      <c r="E12" s="382"/>
      <c r="F12" s="112"/>
      <c r="G12" s="112"/>
      <c r="H12" s="135"/>
      <c r="I12" s="112"/>
      <c r="J12" s="131"/>
      <c r="K12" s="113" t="s">
        <v>464</v>
      </c>
      <c r="L12" s="112"/>
      <c r="Q12" s="106"/>
      <c r="R12" s="29"/>
      <c r="S12" s="143"/>
    </row>
    <row r="13" spans="1:19" ht="16.2" customHeight="1" x14ac:dyDescent="0.45">
      <c r="B13" s="88"/>
      <c r="C13" s="383"/>
      <c r="D13" s="384"/>
      <c r="E13" s="385"/>
      <c r="F13" s="88"/>
      <c r="G13" s="88"/>
      <c r="H13" s="132"/>
      <c r="I13" s="88"/>
      <c r="J13" s="129"/>
      <c r="K13" s="109" t="s">
        <v>464</v>
      </c>
      <c r="L13" s="88"/>
      <c r="Q13" s="106"/>
      <c r="R13" s="29"/>
      <c r="S13" s="107"/>
    </row>
    <row r="14" spans="1:19" ht="16.2" customHeight="1" x14ac:dyDescent="0.45">
      <c r="B14" s="88"/>
      <c r="C14" s="383"/>
      <c r="D14" s="384"/>
      <c r="E14" s="385"/>
      <c r="F14" s="88"/>
      <c r="G14" s="88"/>
      <c r="H14" s="132"/>
      <c r="I14" s="88"/>
      <c r="J14" s="129"/>
      <c r="K14" s="109" t="s">
        <v>464</v>
      </c>
      <c r="L14" s="88"/>
    </row>
    <row r="15" spans="1:19" ht="16.2" customHeight="1" x14ac:dyDescent="0.45">
      <c r="B15" s="88"/>
      <c r="C15" s="383"/>
      <c r="D15" s="384"/>
      <c r="E15" s="385"/>
      <c r="F15" s="88"/>
      <c r="G15" s="88"/>
      <c r="H15" s="132"/>
      <c r="I15" s="88"/>
      <c r="J15" s="129"/>
      <c r="K15" s="109" t="s">
        <v>464</v>
      </c>
      <c r="L15" s="88"/>
    </row>
    <row r="16" spans="1:19" ht="16.2" customHeight="1" x14ac:dyDescent="0.45">
      <c r="B16" s="88"/>
      <c r="C16" s="383"/>
      <c r="D16" s="384"/>
      <c r="E16" s="385"/>
      <c r="F16" s="88"/>
      <c r="G16" s="88"/>
      <c r="H16" s="132"/>
      <c r="I16" s="88"/>
      <c r="J16" s="129"/>
      <c r="K16" s="109" t="s">
        <v>464</v>
      </c>
      <c r="L16" s="88"/>
    </row>
    <row r="17" spans="2:15" ht="16.2" customHeight="1" x14ac:dyDescent="0.45">
      <c r="B17" s="88"/>
      <c r="C17" s="383"/>
      <c r="D17" s="384"/>
      <c r="E17" s="385"/>
      <c r="F17" s="88"/>
      <c r="G17" s="88"/>
      <c r="H17" s="132"/>
      <c r="I17" s="88"/>
      <c r="J17" s="129"/>
      <c r="K17" s="109" t="s">
        <v>464</v>
      </c>
      <c r="L17" s="88"/>
    </row>
    <row r="18" spans="2:15" ht="16.2" customHeight="1" x14ac:dyDescent="0.45">
      <c r="B18" s="88"/>
      <c r="C18" s="383"/>
      <c r="D18" s="384"/>
      <c r="E18" s="385"/>
      <c r="F18" s="88"/>
      <c r="G18" s="88"/>
      <c r="H18" s="132"/>
      <c r="I18" s="88"/>
      <c r="J18" s="129"/>
      <c r="K18" s="109" t="s">
        <v>464</v>
      </c>
      <c r="L18" s="88"/>
    </row>
    <row r="19" spans="2:15" ht="16.2" customHeight="1" x14ac:dyDescent="0.45">
      <c r="B19" s="88"/>
      <c r="C19" s="383"/>
      <c r="D19" s="384"/>
      <c r="E19" s="385"/>
      <c r="F19" s="88"/>
      <c r="G19" s="88"/>
      <c r="H19" s="132"/>
      <c r="I19" s="88"/>
      <c r="J19" s="129"/>
      <c r="K19" s="109" t="s">
        <v>464</v>
      </c>
      <c r="L19" s="88"/>
    </row>
    <row r="20" spans="2:15" ht="6" customHeight="1" thickBot="1" x14ac:dyDescent="0.5">
      <c r="C20" s="14"/>
      <c r="D20" s="14"/>
      <c r="E20" s="14"/>
      <c r="L20" s="14"/>
    </row>
    <row r="21" spans="2:15" ht="21" customHeight="1" thickBot="1" x14ac:dyDescent="0.5">
      <c r="B21" s="126" t="s">
        <v>468</v>
      </c>
      <c r="C21" s="14"/>
      <c r="D21" s="14"/>
      <c r="E21" s="14"/>
      <c r="F21" s="14" t="s">
        <v>469</v>
      </c>
      <c r="G21" s="152">
        <f>ROUNDDOWN(SUM(K24:K25),1)</f>
        <v>0</v>
      </c>
      <c r="H21" s="14" t="s">
        <v>488</v>
      </c>
      <c r="K21" s="163">
        <f>ROUNDDOWN(G3*8*IF(G3&lt;50,0.145,IF(G3&lt;250,0.149,IF(G3&lt;1000,0.153,IF(G3&lt;2000,0.156,0.165)))),1)</f>
        <v>0</v>
      </c>
      <c r="L21" s="14" t="s">
        <v>489</v>
      </c>
      <c r="N21" s="15" t="s">
        <v>74</v>
      </c>
      <c r="O21" s="14" t="s">
        <v>481</v>
      </c>
    </row>
    <row r="22" spans="2:15" ht="6" customHeight="1" x14ac:dyDescent="0.45">
      <c r="C22" s="14"/>
      <c r="D22" s="14"/>
      <c r="E22" s="14"/>
      <c r="L22" s="14"/>
    </row>
    <row r="23" spans="2:15" ht="18" customHeight="1" thickBot="1" x14ac:dyDescent="0.5">
      <c r="B23" s="110" t="s">
        <v>79</v>
      </c>
      <c r="C23" s="392" t="s">
        <v>135</v>
      </c>
      <c r="D23" s="393"/>
      <c r="E23" s="394"/>
      <c r="F23" s="110" t="s">
        <v>136</v>
      </c>
      <c r="G23" s="110" t="s">
        <v>137</v>
      </c>
      <c r="H23" s="110" t="s">
        <v>138</v>
      </c>
      <c r="I23" s="110"/>
      <c r="J23" s="111" t="s">
        <v>139</v>
      </c>
      <c r="K23" s="111" t="s">
        <v>466</v>
      </c>
      <c r="L23" s="111" t="s">
        <v>140</v>
      </c>
      <c r="N23" s="15" t="s">
        <v>74</v>
      </c>
      <c r="O23" s="14" t="s">
        <v>487</v>
      </c>
    </row>
    <row r="24" spans="2:15" ht="16.2" customHeight="1" x14ac:dyDescent="0.45">
      <c r="B24" s="122"/>
      <c r="C24" s="374" t="s">
        <v>45</v>
      </c>
      <c r="D24" s="375"/>
      <c r="E24" s="376"/>
      <c r="F24" s="114"/>
      <c r="G24" s="114"/>
      <c r="H24" s="161"/>
      <c r="I24" s="136" t="s">
        <v>456</v>
      </c>
      <c r="J24" s="128"/>
      <c r="K24" s="189">
        <f>H24*J24</f>
        <v>0</v>
      </c>
      <c r="L24" s="115"/>
      <c r="O24" s="14" t="s">
        <v>141</v>
      </c>
    </row>
    <row r="25" spans="2:15" ht="16.2" customHeight="1" thickBot="1" x14ac:dyDescent="0.5">
      <c r="B25" s="124"/>
      <c r="C25" s="153" t="s">
        <v>479</v>
      </c>
      <c r="D25" s="154">
        <f>ROUNDDOWN(SUM(K24:K25),1)</f>
        <v>0</v>
      </c>
      <c r="E25" s="155" t="s">
        <v>470</v>
      </c>
      <c r="F25" s="116"/>
      <c r="G25" s="116"/>
      <c r="H25" s="162"/>
      <c r="I25" s="139" t="s">
        <v>467</v>
      </c>
      <c r="J25" s="142"/>
      <c r="K25" s="190">
        <f>H25*J25</f>
        <v>0</v>
      </c>
      <c r="L25" s="117"/>
    </row>
    <row r="26" spans="2:15" ht="16.2" customHeight="1" x14ac:dyDescent="0.45">
      <c r="B26" s="112"/>
      <c r="C26" s="380"/>
      <c r="D26" s="381"/>
      <c r="E26" s="382"/>
      <c r="F26" s="112"/>
      <c r="G26" s="112"/>
      <c r="H26" s="140"/>
      <c r="I26" s="112"/>
      <c r="J26" s="131"/>
      <c r="K26" s="144" t="s">
        <v>464</v>
      </c>
      <c r="L26" s="112"/>
    </row>
    <row r="27" spans="2:15" ht="16.2" customHeight="1" x14ac:dyDescent="0.45">
      <c r="B27" s="88"/>
      <c r="C27" s="383"/>
      <c r="D27" s="384"/>
      <c r="E27" s="385"/>
      <c r="F27" s="88"/>
      <c r="G27" s="88"/>
      <c r="H27" s="141"/>
      <c r="I27" s="88"/>
      <c r="J27" s="129"/>
      <c r="K27" s="144" t="s">
        <v>464</v>
      </c>
      <c r="L27" s="88"/>
    </row>
    <row r="28" spans="2:15" ht="16.2" customHeight="1" x14ac:dyDescent="0.45">
      <c r="B28" s="88"/>
      <c r="C28" s="383"/>
      <c r="D28" s="384"/>
      <c r="E28" s="385"/>
      <c r="F28" s="88"/>
      <c r="G28" s="88"/>
      <c r="H28" s="141"/>
      <c r="I28" s="88"/>
      <c r="J28" s="129"/>
      <c r="K28" s="144" t="s">
        <v>464</v>
      </c>
      <c r="L28" s="88"/>
    </row>
    <row r="29" spans="2:15" ht="16.2" customHeight="1" x14ac:dyDescent="0.45">
      <c r="B29" s="88"/>
      <c r="C29" s="383"/>
      <c r="D29" s="384"/>
      <c r="E29" s="385"/>
      <c r="F29" s="88"/>
      <c r="G29" s="88"/>
      <c r="H29" s="141"/>
      <c r="I29" s="88"/>
      <c r="J29" s="129"/>
      <c r="K29" s="144" t="s">
        <v>464</v>
      </c>
      <c r="L29" s="88"/>
    </row>
    <row r="30" spans="2:15" ht="16.2" customHeight="1" x14ac:dyDescent="0.45">
      <c r="B30" s="88"/>
      <c r="C30" s="383"/>
      <c r="D30" s="384"/>
      <c r="E30" s="385"/>
      <c r="F30" s="88"/>
      <c r="G30" s="88"/>
      <c r="H30" s="141"/>
      <c r="I30" s="88"/>
      <c r="J30" s="129"/>
      <c r="K30" s="144" t="s">
        <v>464</v>
      </c>
      <c r="L30" s="88"/>
    </row>
    <row r="31" spans="2:15" ht="6" customHeight="1" x14ac:dyDescent="0.45">
      <c r="B31" s="389"/>
      <c r="C31" s="389"/>
      <c r="D31" s="389"/>
      <c r="E31" s="389"/>
      <c r="F31" s="389"/>
      <c r="G31" s="389"/>
      <c r="H31" s="389"/>
      <c r="I31" s="389"/>
      <c r="J31" s="389"/>
      <c r="K31" s="389"/>
      <c r="L31" s="389"/>
    </row>
    <row r="32" spans="2:15" ht="27" customHeight="1" x14ac:dyDescent="0.45">
      <c r="B32" s="373" t="s">
        <v>525</v>
      </c>
      <c r="C32" s="373"/>
      <c r="D32" s="373"/>
      <c r="E32" s="373"/>
      <c r="F32" s="373"/>
      <c r="G32" s="373"/>
      <c r="H32" s="373"/>
      <c r="I32" s="373"/>
      <c r="J32" s="373"/>
      <c r="K32" s="373"/>
      <c r="L32" s="373"/>
    </row>
    <row r="33" spans="2:2" ht="16.95" customHeight="1" x14ac:dyDescent="0.45">
      <c r="B33" s="14" t="s">
        <v>142</v>
      </c>
    </row>
  </sheetData>
  <sheetProtection sheet="1" objects="1" scenarios="1"/>
  <mergeCells count="23">
    <mergeCell ref="A1:B1"/>
    <mergeCell ref="C1:L1"/>
    <mergeCell ref="B31:L31"/>
    <mergeCell ref="H5:I5"/>
    <mergeCell ref="C5:E5"/>
    <mergeCell ref="C24:E24"/>
    <mergeCell ref="C26:E26"/>
    <mergeCell ref="C30:E30"/>
    <mergeCell ref="C27:E27"/>
    <mergeCell ref="C28:E28"/>
    <mergeCell ref="C29:E29"/>
    <mergeCell ref="C23:E23"/>
    <mergeCell ref="B32:L32"/>
    <mergeCell ref="C6:E7"/>
    <mergeCell ref="C9:E10"/>
    <mergeCell ref="C12:E12"/>
    <mergeCell ref="C13:E13"/>
    <mergeCell ref="C14:E14"/>
    <mergeCell ref="C15:E15"/>
    <mergeCell ref="C16:E16"/>
    <mergeCell ref="C17:E17"/>
    <mergeCell ref="C18:E18"/>
    <mergeCell ref="C19:E19"/>
  </mergeCells>
  <phoneticPr fontId="21"/>
  <pageMargins left="0.78740157480314965" right="0.59055118110236227" top="0.78740157480314965" bottom="0.59055118110236227" header="0.31496062992125984" footer="0.31496062992125984"/>
  <pageSetup paperSize="9" scale="92" orientation="landscape" r:id="rId1"/>
  <ignoredErrors>
    <ignoredError sqref="K9"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L36"/>
  <sheetViews>
    <sheetView showGridLines="0" view="pageBreakPreview" zoomScaleNormal="100" zoomScaleSheetLayoutView="100" workbookViewId="0">
      <selection sqref="A1:B1"/>
    </sheetView>
  </sheetViews>
  <sheetFormatPr defaultColWidth="8.69921875" defaultRowHeight="18" x14ac:dyDescent="0.45"/>
  <cols>
    <col min="1" max="1" width="1" style="14" customWidth="1"/>
    <col min="2" max="2" width="8.69921875" style="14"/>
    <col min="3" max="3" width="15.69921875" style="14" customWidth="1"/>
    <col min="4" max="4" width="8.69921875" style="14"/>
    <col min="5" max="5" width="4.19921875" style="14" bestFit="1" customWidth="1"/>
    <col min="6" max="6" width="11" style="14" customWidth="1"/>
    <col min="7" max="7" width="28.09765625" style="14" customWidth="1"/>
    <col min="8" max="8" width="1" style="14" customWidth="1"/>
    <col min="9" max="9" width="8.69921875" style="26"/>
    <col min="10" max="11" width="8.69921875" style="27"/>
  </cols>
  <sheetData>
    <row r="1" spans="1:12" s="28" customFormat="1" ht="27" customHeight="1" thickBot="1" x14ac:dyDescent="0.5">
      <c r="A1" s="366" t="s">
        <v>143</v>
      </c>
      <c r="B1" s="367"/>
      <c r="C1" s="386" t="s">
        <v>144</v>
      </c>
      <c r="D1" s="387"/>
      <c r="E1" s="387"/>
      <c r="F1" s="387"/>
      <c r="G1" s="388"/>
      <c r="H1" s="25"/>
      <c r="I1" s="26" t="s">
        <v>74</v>
      </c>
      <c r="J1" s="27" t="s">
        <v>145</v>
      </c>
    </row>
    <row r="2" spans="1:12" x14ac:dyDescent="0.45">
      <c r="A2" s="29"/>
      <c r="B2" s="29"/>
    </row>
    <row r="3" spans="1:12" ht="18.600000000000001" thickBot="1" x14ac:dyDescent="0.5">
      <c r="A3" s="29"/>
      <c r="B3" s="30" t="s">
        <v>146</v>
      </c>
    </row>
    <row r="4" spans="1:12" ht="18.600000000000001" thickBot="1" x14ac:dyDescent="0.5">
      <c r="A4" s="29"/>
      <c r="B4" s="30"/>
      <c r="C4" s="177">
        <f>添付2!G3</f>
        <v>0</v>
      </c>
      <c r="D4" s="14" t="s">
        <v>69</v>
      </c>
      <c r="I4" s="26" t="s">
        <v>74</v>
      </c>
      <c r="J4" s="27" t="s">
        <v>440</v>
      </c>
    </row>
    <row r="5" spans="1:12" x14ac:dyDescent="0.45">
      <c r="A5" s="29"/>
      <c r="B5" s="29"/>
      <c r="C5" s="32"/>
      <c r="D5" s="33"/>
    </row>
    <row r="6" spans="1:12" x14ac:dyDescent="0.45">
      <c r="A6" s="14" t="s">
        <v>147</v>
      </c>
      <c r="L6" s="27"/>
    </row>
    <row r="7" spans="1:12" ht="18.600000000000001" thickBot="1" x14ac:dyDescent="0.5">
      <c r="B7" s="30" t="s">
        <v>148</v>
      </c>
      <c r="L7" s="27"/>
    </row>
    <row r="8" spans="1:12" ht="18.600000000000001" thickBot="1" x14ac:dyDescent="0.5">
      <c r="C8" s="177">
        <f>SUM(C11:C22)</f>
        <v>0</v>
      </c>
      <c r="D8" s="14" t="s">
        <v>149</v>
      </c>
      <c r="E8" s="15" t="s">
        <v>150</v>
      </c>
      <c r="F8" s="34" t="s">
        <v>151</v>
      </c>
      <c r="I8" s="26" t="s">
        <v>74</v>
      </c>
      <c r="J8" s="27" t="s">
        <v>152</v>
      </c>
      <c r="L8" s="27"/>
    </row>
    <row r="9" spans="1:12" x14ac:dyDescent="0.45">
      <c r="L9" s="27"/>
    </row>
    <row r="10" spans="1:12" ht="18.600000000000001" thickBot="1" x14ac:dyDescent="0.5">
      <c r="B10" s="30" t="s">
        <v>153</v>
      </c>
      <c r="L10" s="27"/>
    </row>
    <row r="11" spans="1:12" ht="18.600000000000001" thickBot="1" x14ac:dyDescent="0.5">
      <c r="B11" s="35" t="s">
        <v>154</v>
      </c>
      <c r="C11" s="187"/>
      <c r="D11" s="14" t="s">
        <v>155</v>
      </c>
      <c r="I11" s="26" t="s">
        <v>74</v>
      </c>
      <c r="J11" s="27" t="s">
        <v>156</v>
      </c>
      <c r="L11" s="27"/>
    </row>
    <row r="12" spans="1:12" ht="18.600000000000001" thickBot="1" x14ac:dyDescent="0.5">
      <c r="B12" s="35" t="s">
        <v>157</v>
      </c>
      <c r="C12" s="187"/>
      <c r="D12" s="14" t="s">
        <v>155</v>
      </c>
      <c r="L12" s="27"/>
    </row>
    <row r="13" spans="1:12" ht="18.600000000000001" thickBot="1" x14ac:dyDescent="0.5">
      <c r="B13" s="35" t="s">
        <v>158</v>
      </c>
      <c r="C13" s="187"/>
      <c r="D13" s="14" t="s">
        <v>155</v>
      </c>
    </row>
    <row r="14" spans="1:12" ht="18.600000000000001" thickBot="1" x14ac:dyDescent="0.5">
      <c r="B14" s="35" t="s">
        <v>159</v>
      </c>
      <c r="C14" s="187"/>
      <c r="D14" s="14" t="s">
        <v>155</v>
      </c>
    </row>
    <row r="15" spans="1:12" ht="18.600000000000001" thickBot="1" x14ac:dyDescent="0.5">
      <c r="B15" s="35" t="s">
        <v>160</v>
      </c>
      <c r="C15" s="187"/>
      <c r="D15" s="14" t="s">
        <v>155</v>
      </c>
    </row>
    <row r="16" spans="1:12" ht="18.600000000000001" thickBot="1" x14ac:dyDescent="0.5">
      <c r="B16" s="35" t="s">
        <v>161</v>
      </c>
      <c r="C16" s="187"/>
      <c r="D16" s="14" t="s">
        <v>155</v>
      </c>
      <c r="E16" s="16"/>
    </row>
    <row r="17" spans="1:10" ht="18.600000000000001" thickBot="1" x14ac:dyDescent="0.5">
      <c r="B17" s="35" t="s">
        <v>162</v>
      </c>
      <c r="C17" s="187"/>
      <c r="D17" s="14" t="s">
        <v>155</v>
      </c>
    </row>
    <row r="18" spans="1:10" ht="18.600000000000001" thickBot="1" x14ac:dyDescent="0.5">
      <c r="B18" s="35" t="s">
        <v>163</v>
      </c>
      <c r="C18" s="187"/>
      <c r="D18" s="14" t="s">
        <v>155</v>
      </c>
    </row>
    <row r="19" spans="1:10" ht="18.600000000000001" thickBot="1" x14ac:dyDescent="0.5">
      <c r="B19" s="35" t="s">
        <v>164</v>
      </c>
      <c r="C19" s="187"/>
      <c r="D19" s="14" t="s">
        <v>155</v>
      </c>
    </row>
    <row r="20" spans="1:10" ht="18.600000000000001" thickBot="1" x14ac:dyDescent="0.5">
      <c r="B20" s="35" t="s">
        <v>165</v>
      </c>
      <c r="C20" s="187"/>
      <c r="D20" s="14" t="s">
        <v>155</v>
      </c>
    </row>
    <row r="21" spans="1:10" ht="18.600000000000001" thickBot="1" x14ac:dyDescent="0.5">
      <c r="B21" s="35" t="s">
        <v>166</v>
      </c>
      <c r="C21" s="187"/>
      <c r="D21" s="14" t="s">
        <v>155</v>
      </c>
    </row>
    <row r="22" spans="1:10" ht="18.600000000000001" thickBot="1" x14ac:dyDescent="0.5">
      <c r="B22" s="35" t="s">
        <v>167</v>
      </c>
      <c r="C22" s="187"/>
      <c r="D22" s="14" t="s">
        <v>155</v>
      </c>
    </row>
    <row r="23" spans="1:10" s="27" customFormat="1" ht="19.2" customHeight="1" x14ac:dyDescent="0.45">
      <c r="A23" s="14"/>
      <c r="B23" s="14"/>
      <c r="C23" s="14"/>
      <c r="D23" s="14"/>
      <c r="E23" s="14"/>
      <c r="F23" s="14"/>
      <c r="G23" s="14"/>
      <c r="H23" s="14"/>
      <c r="I23" s="26"/>
    </row>
    <row r="24" spans="1:10" s="27" customFormat="1" ht="19.2" customHeight="1" thickBot="1" x14ac:dyDescent="0.5">
      <c r="A24" s="14" t="s">
        <v>168</v>
      </c>
      <c r="B24" s="14"/>
      <c r="C24" s="14"/>
      <c r="D24" s="14"/>
      <c r="E24" s="14"/>
      <c r="F24" s="14"/>
      <c r="G24" s="14"/>
      <c r="H24" s="14"/>
      <c r="I24" s="26"/>
    </row>
    <row r="25" spans="1:10" s="27" customFormat="1" ht="19.2" customHeight="1" thickBot="1" x14ac:dyDescent="0.5">
      <c r="A25" s="14"/>
      <c r="B25" s="14"/>
      <c r="C25" s="187"/>
      <c r="D25" s="14" t="s">
        <v>149</v>
      </c>
      <c r="E25" s="15" t="s">
        <v>150</v>
      </c>
      <c r="F25" s="34" t="s">
        <v>169</v>
      </c>
      <c r="G25" s="14"/>
      <c r="H25" s="14"/>
      <c r="I25" s="26"/>
    </row>
    <row r="26" spans="1:10" s="27" customFormat="1" ht="19.2" customHeight="1" x14ac:dyDescent="0.45">
      <c r="A26" s="14"/>
      <c r="B26" s="14"/>
      <c r="C26" s="14"/>
      <c r="D26" s="14"/>
      <c r="E26" s="14"/>
      <c r="F26" s="14"/>
      <c r="G26" s="14"/>
      <c r="H26" s="14"/>
      <c r="I26" s="26"/>
    </row>
    <row r="27" spans="1:10" s="27" customFormat="1" ht="19.2" customHeight="1" thickBot="1" x14ac:dyDescent="0.5">
      <c r="A27" s="14" t="s">
        <v>170</v>
      </c>
      <c r="B27" s="14"/>
      <c r="C27" s="14"/>
      <c r="D27" s="14"/>
      <c r="E27" s="14"/>
      <c r="F27" s="14"/>
      <c r="G27" s="14"/>
      <c r="H27" s="14"/>
      <c r="I27" s="26"/>
    </row>
    <row r="28" spans="1:10" s="27" customFormat="1" ht="19.2" customHeight="1" thickBot="1" x14ac:dyDescent="0.5">
      <c r="A28" s="14"/>
      <c r="B28" s="14"/>
      <c r="C28" s="187"/>
      <c r="D28" s="14" t="s">
        <v>149</v>
      </c>
      <c r="E28" s="14"/>
      <c r="F28" s="14"/>
      <c r="G28" s="14"/>
      <c r="H28" s="14"/>
      <c r="I28" s="26"/>
    </row>
    <row r="29" spans="1:10" s="27" customFormat="1" ht="19.2" customHeight="1" x14ac:dyDescent="0.45">
      <c r="A29" s="14"/>
      <c r="B29" s="14"/>
      <c r="C29" s="14"/>
      <c r="D29" s="14"/>
      <c r="E29" s="14"/>
      <c r="F29" s="14"/>
      <c r="G29" s="14"/>
      <c r="H29" s="14"/>
      <c r="I29" s="26"/>
    </row>
    <row r="30" spans="1:10" ht="18.600000000000001" thickBot="1" x14ac:dyDescent="0.5">
      <c r="A30" s="14" t="s">
        <v>171</v>
      </c>
    </row>
    <row r="31" spans="1:10" ht="18.600000000000001" thickBot="1" x14ac:dyDescent="0.5">
      <c r="C31" s="177">
        <f>C8-C25</f>
        <v>0</v>
      </c>
      <c r="E31" s="15" t="s">
        <v>150</v>
      </c>
      <c r="F31" s="34" t="s">
        <v>172</v>
      </c>
      <c r="I31" s="26" t="s">
        <v>74</v>
      </c>
      <c r="J31" s="27" t="s">
        <v>152</v>
      </c>
    </row>
    <row r="32" spans="1:10" ht="18.600000000000001" thickBot="1" x14ac:dyDescent="0.5">
      <c r="B32" s="14" t="s">
        <v>173</v>
      </c>
      <c r="C32" s="15"/>
    </row>
    <row r="33" spans="1:10" ht="18.600000000000001" thickBot="1" x14ac:dyDescent="0.5">
      <c r="C33" s="188" t="str">
        <f>IF(C8-C25&gt;=0,"適合","不適合")</f>
        <v>適合</v>
      </c>
      <c r="I33" s="26" t="s">
        <v>74</v>
      </c>
      <c r="J33" s="27" t="s">
        <v>152</v>
      </c>
    </row>
    <row r="35" spans="1:10" ht="18.600000000000001" thickBot="1" x14ac:dyDescent="0.5">
      <c r="A35" s="29" t="s">
        <v>174</v>
      </c>
    </row>
    <row r="36" spans="1:10" ht="18.600000000000001" thickBot="1" x14ac:dyDescent="0.5">
      <c r="C36" s="187"/>
      <c r="D36" s="14" t="s">
        <v>149</v>
      </c>
    </row>
  </sheetData>
  <sheetProtection sheet="1" objects="1" scenarios="1"/>
  <mergeCells count="2">
    <mergeCell ref="A1:B1"/>
    <mergeCell ref="C1:G1"/>
  </mergeCells>
  <phoneticPr fontId="21"/>
  <conditionalFormatting sqref="C4">
    <cfRule type="containsBlanks" dxfId="14" priority="1">
      <formula>LEN(TRIM(C4))=0</formula>
    </cfRule>
  </conditionalFormatting>
  <pageMargins left="0.78740157480314965" right="0.78740157480314965" top="0.78740157480314965" bottom="0.59055118110236227" header="0.31496062992125984" footer="0.31496062992125984"/>
  <pageSetup paperSize="9" orientation="portrait" r:id="rId1"/>
  <colBreaks count="1" manualBreakCount="1">
    <brk id="8" max="37"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P36"/>
  <sheetViews>
    <sheetView showGridLines="0" view="pageBreakPreview" zoomScale="90" zoomScaleNormal="100" zoomScaleSheetLayoutView="90" workbookViewId="0">
      <selection sqref="A1:B1"/>
    </sheetView>
  </sheetViews>
  <sheetFormatPr defaultColWidth="8.69921875" defaultRowHeight="18" x14ac:dyDescent="0.45"/>
  <cols>
    <col min="1" max="1" width="1" style="14" customWidth="1"/>
    <col min="2" max="2" width="7.69921875" style="14" customWidth="1"/>
    <col min="3" max="3" width="17.69921875" style="14" customWidth="1"/>
    <col min="4" max="4" width="8.8984375" style="14" bestFit="1" customWidth="1"/>
    <col min="5" max="5" width="6" style="14" customWidth="1"/>
    <col min="6" max="6" width="8.8984375" style="14" bestFit="1" customWidth="1"/>
    <col min="7" max="7" width="10.69921875" style="14" bestFit="1" customWidth="1"/>
    <col min="8" max="8" width="16.59765625" style="14" customWidth="1"/>
    <col min="9" max="9" width="1" style="14" customWidth="1"/>
    <col min="10" max="10" width="8.69921875" style="26" customWidth="1"/>
    <col min="11" max="11" width="10.69921875" style="27" bestFit="1" customWidth="1"/>
    <col min="12" max="12" width="9.19921875" bestFit="1" customWidth="1"/>
    <col min="13" max="13" width="18.69921875" bestFit="1" customWidth="1"/>
    <col min="14" max="14" width="21.19921875" bestFit="1" customWidth="1"/>
    <col min="15" max="15" width="22.69921875" bestFit="1" customWidth="1"/>
    <col min="16" max="16" width="11.59765625" bestFit="1" customWidth="1"/>
  </cols>
  <sheetData>
    <row r="1" spans="1:16" s="28" customFormat="1" ht="27" customHeight="1" thickBot="1" x14ac:dyDescent="0.5">
      <c r="A1" s="366" t="s">
        <v>175</v>
      </c>
      <c r="B1" s="367"/>
      <c r="C1" s="386" t="s">
        <v>176</v>
      </c>
      <c r="D1" s="387"/>
      <c r="E1" s="387"/>
      <c r="F1" s="387"/>
      <c r="G1" s="387"/>
      <c r="H1" s="388"/>
      <c r="I1" s="25"/>
      <c r="J1" s="26" t="s">
        <v>74</v>
      </c>
      <c r="K1" s="27" t="s">
        <v>145</v>
      </c>
    </row>
    <row r="2" spans="1:16" x14ac:dyDescent="0.45">
      <c r="A2" s="29"/>
      <c r="B2" s="29"/>
    </row>
    <row r="3" spans="1:16" ht="18.600000000000001" thickBot="1" x14ac:dyDescent="0.5">
      <c r="B3" s="30" t="s">
        <v>177</v>
      </c>
      <c r="E3" s="30" t="s">
        <v>146</v>
      </c>
      <c r="J3" s="26" t="s">
        <v>74</v>
      </c>
      <c r="K3" s="27" t="s">
        <v>178</v>
      </c>
    </row>
    <row r="4" spans="1:16" ht="18.600000000000001" thickBot="1" x14ac:dyDescent="0.5">
      <c r="C4" s="127">
        <f>'別紙1-2'!X7</f>
        <v>0</v>
      </c>
      <c r="D4" s="14" t="s">
        <v>68</v>
      </c>
      <c r="E4" s="406">
        <f>添付2!G3</f>
        <v>0</v>
      </c>
      <c r="F4" s="407"/>
      <c r="G4" s="14" t="s">
        <v>69</v>
      </c>
      <c r="H4" s="36"/>
      <c r="J4" s="26" t="s">
        <v>74</v>
      </c>
      <c r="K4" s="27" t="s">
        <v>441</v>
      </c>
    </row>
    <row r="5" spans="1:16" ht="18.600000000000001" thickBot="1" x14ac:dyDescent="0.5">
      <c r="C5" s="37"/>
      <c r="E5" s="29" t="s">
        <v>179</v>
      </c>
      <c r="F5" s="15"/>
      <c r="J5" s="26" t="s">
        <v>74</v>
      </c>
      <c r="K5" s="38" t="s">
        <v>70</v>
      </c>
      <c r="L5" s="39" t="s">
        <v>180</v>
      </c>
      <c r="M5" s="39" t="s">
        <v>181</v>
      </c>
      <c r="N5" s="39" t="s">
        <v>182</v>
      </c>
      <c r="O5" s="39" t="s">
        <v>183</v>
      </c>
      <c r="P5" s="39" t="s">
        <v>184</v>
      </c>
    </row>
    <row r="6" spans="1:16" ht="18.600000000000001" customHeight="1" thickBot="1" x14ac:dyDescent="0.5">
      <c r="B6" s="30"/>
      <c r="E6" s="408">
        <f>IF(E4&lt;50,14.5,IF(E4&lt;250,14.9,IF(E4&lt;1000,15.3,IF(E4&lt;2000,15.6,16.5))))</f>
        <v>14.5</v>
      </c>
      <c r="F6" s="409"/>
      <c r="G6" s="14" t="s">
        <v>185</v>
      </c>
      <c r="H6" s="40"/>
      <c r="K6" s="38" t="s">
        <v>179</v>
      </c>
      <c r="L6" s="41">
        <v>0.14499999999999999</v>
      </c>
      <c r="M6" s="41">
        <v>0.14899999999999999</v>
      </c>
      <c r="N6" s="41">
        <v>0.153</v>
      </c>
      <c r="O6" s="41">
        <v>0.156</v>
      </c>
      <c r="P6" s="41">
        <v>0.16500000000000001</v>
      </c>
    </row>
    <row r="7" spans="1:16" ht="18.600000000000001" thickBot="1" x14ac:dyDescent="0.5">
      <c r="B7" s="15"/>
      <c r="E7" s="14" t="s">
        <v>186</v>
      </c>
      <c r="F7" s="15"/>
      <c r="H7" s="42"/>
      <c r="I7" s="43"/>
      <c r="K7" s="27" t="s">
        <v>187</v>
      </c>
    </row>
    <row r="8" spans="1:16" ht="18.600000000000001" thickBot="1" x14ac:dyDescent="0.5">
      <c r="B8" s="15"/>
      <c r="E8" s="408">
        <f>IF(E4="―","―",ROUNDDOWN(E4*E6/100*8,1))</f>
        <v>0</v>
      </c>
      <c r="F8" s="409"/>
      <c r="G8" s="14" t="s">
        <v>68</v>
      </c>
      <c r="H8" s="44"/>
      <c r="I8" s="43"/>
      <c r="J8" s="26" t="s">
        <v>74</v>
      </c>
      <c r="K8" s="27" t="s">
        <v>188</v>
      </c>
    </row>
    <row r="9" spans="1:16" x14ac:dyDescent="0.45">
      <c r="B9" s="15"/>
      <c r="E9" s="410" t="str">
        <f>IF(C4&lt;=E8,"上限以内","上限を超えています")</f>
        <v>上限以内</v>
      </c>
      <c r="F9" s="410"/>
      <c r="G9" s="410"/>
      <c r="H9" s="410"/>
      <c r="K9" s="27" t="s">
        <v>189</v>
      </c>
    </row>
    <row r="10" spans="1:16" ht="18.600000000000001" thickBot="1" x14ac:dyDescent="0.5">
      <c r="B10" s="30" t="s">
        <v>190</v>
      </c>
      <c r="K10" s="83"/>
    </row>
    <row r="11" spans="1:16" ht="27" thickBot="1" x14ac:dyDescent="0.5">
      <c r="B11" s="45" t="s">
        <v>191</v>
      </c>
      <c r="C11" s="45" t="s">
        <v>192</v>
      </c>
      <c r="D11" s="46" t="s">
        <v>247</v>
      </c>
      <c r="E11" s="45" t="s">
        <v>139</v>
      </c>
      <c r="F11" s="46" t="s">
        <v>193</v>
      </c>
      <c r="G11" s="46" t="s">
        <v>194</v>
      </c>
      <c r="H11" s="45" t="s">
        <v>140</v>
      </c>
    </row>
    <row r="12" spans="1:16" ht="18.600000000000001" thickBot="1" x14ac:dyDescent="0.5">
      <c r="B12" s="47"/>
      <c r="C12" s="47"/>
      <c r="D12" s="48"/>
      <c r="E12" s="48"/>
      <c r="F12" s="48"/>
      <c r="G12" s="49">
        <f>D12*F12*E12/1000</f>
        <v>0</v>
      </c>
      <c r="H12" s="47"/>
      <c r="J12" s="26" t="s">
        <v>74</v>
      </c>
      <c r="K12" s="27" t="s">
        <v>195</v>
      </c>
    </row>
    <row r="13" spans="1:16" ht="18.600000000000001" thickBot="1" x14ac:dyDescent="0.5">
      <c r="B13" s="47"/>
      <c r="C13" s="47"/>
      <c r="D13" s="48"/>
      <c r="E13" s="48"/>
      <c r="F13" s="48"/>
      <c r="G13" s="49">
        <f t="shared" ref="G13:G15" si="0">D13*F13*E13/1000</f>
        <v>0</v>
      </c>
      <c r="H13" s="47"/>
    </row>
    <row r="14" spans="1:16" ht="18.600000000000001" thickBot="1" x14ac:dyDescent="0.5">
      <c r="B14" s="47"/>
      <c r="C14" s="47"/>
      <c r="D14" s="48"/>
      <c r="E14" s="48"/>
      <c r="F14" s="48"/>
      <c r="G14" s="49">
        <f t="shared" si="0"/>
        <v>0</v>
      </c>
      <c r="H14" s="47"/>
    </row>
    <row r="15" spans="1:16" ht="18.600000000000001" thickBot="1" x14ac:dyDescent="0.5">
      <c r="B15" s="47"/>
      <c r="C15" s="47"/>
      <c r="D15" s="48"/>
      <c r="E15" s="48"/>
      <c r="F15" s="48"/>
      <c r="G15" s="49">
        <f t="shared" si="0"/>
        <v>0</v>
      </c>
      <c r="H15" s="47"/>
    </row>
    <row r="16" spans="1:16" ht="18.600000000000001" thickBot="1" x14ac:dyDescent="0.5">
      <c r="B16" s="47"/>
      <c r="C16" s="47"/>
      <c r="D16" s="48"/>
      <c r="E16" s="48"/>
      <c r="F16" s="48"/>
      <c r="G16" s="49">
        <f t="shared" ref="G16:G21" si="1">D16*F16*E16/1000</f>
        <v>0</v>
      </c>
      <c r="H16" s="47"/>
    </row>
    <row r="17" spans="1:11" ht="18.600000000000001" thickBot="1" x14ac:dyDescent="0.5">
      <c r="B17" s="47"/>
      <c r="C17" s="47"/>
      <c r="D17" s="48"/>
      <c r="E17" s="48"/>
      <c r="F17" s="48"/>
      <c r="G17" s="49">
        <f t="shared" si="1"/>
        <v>0</v>
      </c>
      <c r="H17" s="47"/>
    </row>
    <row r="18" spans="1:11" ht="18.600000000000001" thickBot="1" x14ac:dyDescent="0.5">
      <c r="B18" s="47"/>
      <c r="C18" s="47"/>
      <c r="D18" s="48"/>
      <c r="E18" s="48"/>
      <c r="F18" s="48"/>
      <c r="G18" s="49">
        <f t="shared" si="1"/>
        <v>0</v>
      </c>
      <c r="H18" s="47"/>
    </row>
    <row r="19" spans="1:11" ht="18.600000000000001" thickBot="1" x14ac:dyDescent="0.5">
      <c r="B19" s="47"/>
      <c r="C19" s="47"/>
      <c r="D19" s="48"/>
      <c r="E19" s="48"/>
      <c r="F19" s="48"/>
      <c r="G19" s="49">
        <f t="shared" si="1"/>
        <v>0</v>
      </c>
      <c r="H19" s="47"/>
    </row>
    <row r="20" spans="1:11" ht="18.600000000000001" thickBot="1" x14ac:dyDescent="0.5">
      <c r="B20" s="47"/>
      <c r="C20" s="47"/>
      <c r="D20" s="48"/>
      <c r="E20" s="48"/>
      <c r="F20" s="48"/>
      <c r="G20" s="49">
        <f t="shared" si="1"/>
        <v>0</v>
      </c>
      <c r="H20" s="47"/>
    </row>
    <row r="21" spans="1:11" ht="18.600000000000001" thickBot="1" x14ac:dyDescent="0.5">
      <c r="B21" s="47"/>
      <c r="C21" s="47"/>
      <c r="D21" s="48"/>
      <c r="E21" s="48"/>
      <c r="F21" s="48"/>
      <c r="G21" s="49">
        <f t="shared" si="1"/>
        <v>0</v>
      </c>
      <c r="H21" s="47"/>
    </row>
    <row r="22" spans="1:11" ht="18.600000000000001" thickBot="1" x14ac:dyDescent="0.5">
      <c r="B22" s="395" t="s">
        <v>196</v>
      </c>
      <c r="C22" s="396"/>
      <c r="D22" s="93">
        <f>SUM(D12:D21)</f>
        <v>0</v>
      </c>
      <c r="E22" s="93">
        <f t="shared" ref="E22:G22" si="2">SUM(E12:E21)</f>
        <v>0</v>
      </c>
      <c r="F22" s="93">
        <f t="shared" si="2"/>
        <v>0</v>
      </c>
      <c r="G22" s="93">
        <f t="shared" si="2"/>
        <v>0</v>
      </c>
      <c r="H22" s="50"/>
      <c r="J22" s="26" t="s">
        <v>74</v>
      </c>
      <c r="K22" s="27" t="s">
        <v>152</v>
      </c>
    </row>
    <row r="23" spans="1:11" s="27" customFormat="1" ht="19.2" customHeight="1" x14ac:dyDescent="0.45">
      <c r="A23" s="14"/>
      <c r="B23" s="14"/>
      <c r="C23" s="14"/>
      <c r="D23" s="14"/>
      <c r="E23" s="14"/>
      <c r="F23" s="14"/>
      <c r="G23" s="14"/>
      <c r="H23" s="14"/>
      <c r="I23" s="14"/>
      <c r="J23" s="26"/>
    </row>
    <row r="24" spans="1:11" ht="18.600000000000001" thickBot="1" x14ac:dyDescent="0.5">
      <c r="B24" s="30" t="s">
        <v>197</v>
      </c>
    </row>
    <row r="25" spans="1:11" ht="18.600000000000001" thickBot="1" x14ac:dyDescent="0.5">
      <c r="C25" s="31"/>
      <c r="D25" s="14" t="s">
        <v>149</v>
      </c>
      <c r="J25" s="26" t="s">
        <v>74</v>
      </c>
      <c r="K25" s="27" t="s">
        <v>198</v>
      </c>
    </row>
    <row r="27" spans="1:11" ht="18.600000000000001" thickBot="1" x14ac:dyDescent="0.5">
      <c r="B27" s="30" t="s">
        <v>199</v>
      </c>
    </row>
    <row r="28" spans="1:11" x14ac:dyDescent="0.45">
      <c r="B28" s="397"/>
      <c r="C28" s="398"/>
      <c r="D28" s="398"/>
      <c r="E28" s="398"/>
      <c r="F28" s="398"/>
      <c r="G28" s="398"/>
      <c r="H28" s="399"/>
      <c r="J28" s="26" t="s">
        <v>74</v>
      </c>
      <c r="K28" s="27" t="s">
        <v>200</v>
      </c>
    </row>
    <row r="29" spans="1:11" x14ac:dyDescent="0.45">
      <c r="B29" s="400"/>
      <c r="C29" s="401"/>
      <c r="D29" s="401"/>
      <c r="E29" s="401"/>
      <c r="F29" s="401"/>
      <c r="G29" s="401"/>
      <c r="H29" s="402"/>
    </row>
    <row r="30" spans="1:11" x14ac:dyDescent="0.45">
      <c r="B30" s="400"/>
      <c r="C30" s="401"/>
      <c r="D30" s="401"/>
      <c r="E30" s="401"/>
      <c r="F30" s="401"/>
      <c r="G30" s="401"/>
      <c r="H30" s="402"/>
    </row>
    <row r="31" spans="1:11" x14ac:dyDescent="0.45">
      <c r="B31" s="400"/>
      <c r="C31" s="401"/>
      <c r="D31" s="401"/>
      <c r="E31" s="401"/>
      <c r="F31" s="401"/>
      <c r="G31" s="401"/>
      <c r="H31" s="402"/>
    </row>
    <row r="32" spans="1:11" x14ac:dyDescent="0.45">
      <c r="B32" s="400"/>
      <c r="C32" s="401"/>
      <c r="D32" s="401"/>
      <c r="E32" s="401"/>
      <c r="F32" s="401"/>
      <c r="G32" s="401"/>
      <c r="H32" s="402"/>
    </row>
    <row r="33" spans="2:8" x14ac:dyDescent="0.45">
      <c r="B33" s="400"/>
      <c r="C33" s="401"/>
      <c r="D33" s="401"/>
      <c r="E33" s="401"/>
      <c r="F33" s="401"/>
      <c r="G33" s="401"/>
      <c r="H33" s="402"/>
    </row>
    <row r="34" spans="2:8" x14ac:dyDescent="0.45">
      <c r="B34" s="400"/>
      <c r="C34" s="401"/>
      <c r="D34" s="401"/>
      <c r="E34" s="401"/>
      <c r="F34" s="401"/>
      <c r="G34" s="401"/>
      <c r="H34" s="402"/>
    </row>
    <row r="35" spans="2:8" x14ac:dyDescent="0.45">
      <c r="B35" s="400"/>
      <c r="C35" s="401"/>
      <c r="D35" s="401"/>
      <c r="E35" s="401"/>
      <c r="F35" s="401"/>
      <c r="G35" s="401"/>
      <c r="H35" s="402"/>
    </row>
    <row r="36" spans="2:8" ht="18.600000000000001" thickBot="1" x14ac:dyDescent="0.5">
      <c r="B36" s="403"/>
      <c r="C36" s="404"/>
      <c r="D36" s="404"/>
      <c r="E36" s="404"/>
      <c r="F36" s="404"/>
      <c r="G36" s="404"/>
      <c r="H36" s="405"/>
    </row>
  </sheetData>
  <sheetProtection sheet="1" objects="1" scenarios="1"/>
  <mergeCells count="8">
    <mergeCell ref="B22:C22"/>
    <mergeCell ref="B28:H36"/>
    <mergeCell ref="A1:B1"/>
    <mergeCell ref="C1:H1"/>
    <mergeCell ref="E4:F4"/>
    <mergeCell ref="E6:F6"/>
    <mergeCell ref="E8:F8"/>
    <mergeCell ref="E9:H9"/>
  </mergeCells>
  <phoneticPr fontId="21"/>
  <conditionalFormatting sqref="C4">
    <cfRule type="containsBlanks" dxfId="13" priority="2">
      <formula>LEN(TRIM(C4))=0</formula>
    </cfRule>
  </conditionalFormatting>
  <conditionalFormatting sqref="E4:F4">
    <cfRule type="containsBlanks" dxfId="12" priority="1">
      <formula>LEN(TRIM(E4))=0</formula>
    </cfRule>
  </conditionalFormatting>
  <pageMargins left="0.78740157480314965" right="0.78740157480314965" top="0.78740157480314965" bottom="0.59055118110236227" header="0.31496062992125984" footer="0.31496062992125984"/>
  <pageSetup paperSize="9" orientation="portrait" r:id="rId1"/>
  <colBreaks count="1" manualBreakCount="1">
    <brk id="9"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N71"/>
  <sheetViews>
    <sheetView showGridLines="0" view="pageBreakPreview" zoomScale="80" zoomScaleNormal="100" zoomScaleSheetLayoutView="80" workbookViewId="0">
      <selection sqref="A1:B1"/>
    </sheetView>
  </sheetViews>
  <sheetFormatPr defaultColWidth="8.69921875" defaultRowHeight="13.2" x14ac:dyDescent="0.45"/>
  <cols>
    <col min="1" max="1" width="1" style="14" customWidth="1"/>
    <col min="2" max="2" width="8.69921875" style="14" customWidth="1"/>
    <col min="3" max="3" width="16.59765625" style="14" customWidth="1"/>
    <col min="4" max="4" width="21.69921875" style="16" customWidth="1"/>
    <col min="5" max="5" width="13.69921875" style="14" customWidth="1"/>
    <col min="6" max="7" width="6.69921875" style="14" customWidth="1"/>
    <col min="8" max="8" width="18.59765625" style="14" customWidth="1"/>
    <col min="9" max="9" width="6.5" style="14" customWidth="1"/>
    <col min="10" max="10" width="16" style="17" customWidth="1"/>
    <col min="11" max="11" width="1" style="14" customWidth="1"/>
    <col min="12" max="12" width="3.19921875" style="14" customWidth="1"/>
    <col min="13" max="13" width="8.69921875" style="15"/>
    <col min="14" max="16384" width="8.69921875" style="14"/>
  </cols>
  <sheetData>
    <row r="1" spans="1:14" ht="27" customHeight="1" thickBot="1" x14ac:dyDescent="0.5">
      <c r="A1" s="366" t="s">
        <v>201</v>
      </c>
      <c r="B1" s="367"/>
      <c r="C1" s="386" t="s">
        <v>202</v>
      </c>
      <c r="D1" s="387"/>
      <c r="E1" s="387"/>
      <c r="F1" s="387"/>
      <c r="G1" s="387"/>
      <c r="H1" s="387"/>
      <c r="I1" s="387"/>
      <c r="J1" s="388"/>
      <c r="M1" s="15" t="s">
        <v>74</v>
      </c>
      <c r="N1" s="14" t="s">
        <v>203</v>
      </c>
    </row>
    <row r="2" spans="1:14" ht="16.2" customHeight="1" thickBot="1" x14ac:dyDescent="0.5">
      <c r="A2" s="51"/>
      <c r="B2" s="51"/>
      <c r="C2" s="51"/>
      <c r="D2" s="52"/>
      <c r="E2" s="51"/>
      <c r="F2" s="51"/>
      <c r="G2" s="51"/>
      <c r="H2" s="51"/>
      <c r="I2" s="51"/>
      <c r="J2" s="53"/>
    </row>
    <row r="3" spans="1:14" ht="16.2" customHeight="1" thickBot="1" x14ac:dyDescent="0.5">
      <c r="A3" s="51"/>
      <c r="B3" s="54" t="s">
        <v>204</v>
      </c>
      <c r="C3" s="55"/>
      <c r="D3" s="94">
        <f>MIN(D5,D6,D7)</f>
        <v>0</v>
      </c>
      <c r="E3" s="51" t="s">
        <v>205</v>
      </c>
      <c r="J3" s="52"/>
      <c r="M3" s="26" t="s">
        <v>74</v>
      </c>
      <c r="N3" s="27" t="s">
        <v>152</v>
      </c>
    </row>
    <row r="4" spans="1:14" ht="16.2" customHeight="1" thickBot="1" x14ac:dyDescent="0.5">
      <c r="A4" s="51"/>
      <c r="B4" s="55"/>
      <c r="C4" s="55"/>
      <c r="D4" s="95"/>
      <c r="J4" s="52"/>
    </row>
    <row r="5" spans="1:14" ht="16.2" customHeight="1" thickBot="1" x14ac:dyDescent="0.5">
      <c r="A5" s="51"/>
      <c r="B5" s="55"/>
      <c r="C5" s="57" t="s">
        <v>206</v>
      </c>
      <c r="D5" s="96">
        <f>IF(D9="―",0,MIN(120000000,D9*120000))</f>
        <v>0</v>
      </c>
      <c r="E5" s="51" t="s">
        <v>207</v>
      </c>
      <c r="F5" s="51"/>
      <c r="G5" s="51"/>
      <c r="J5" s="53"/>
      <c r="M5" s="26" t="s">
        <v>74</v>
      </c>
      <c r="N5" s="27" t="s">
        <v>152</v>
      </c>
    </row>
    <row r="6" spans="1:14" ht="16.2" customHeight="1" thickBot="1" x14ac:dyDescent="0.5">
      <c r="A6" s="51"/>
      <c r="B6" s="51"/>
      <c r="C6" s="57" t="s">
        <v>208</v>
      </c>
      <c r="D6" s="97">
        <f>ROUNDDOWN(H59/2,-3)</f>
        <v>0</v>
      </c>
      <c r="E6" s="51" t="s">
        <v>209</v>
      </c>
      <c r="F6" s="51"/>
      <c r="G6" s="51"/>
      <c r="H6" s="51"/>
      <c r="I6" s="51"/>
      <c r="J6" s="53"/>
      <c r="M6" s="26" t="s">
        <v>74</v>
      </c>
      <c r="N6" s="27" t="s">
        <v>152</v>
      </c>
    </row>
    <row r="7" spans="1:14" ht="16.2" customHeight="1" thickBot="1" x14ac:dyDescent="0.5">
      <c r="A7" s="51"/>
      <c r="B7" s="51"/>
      <c r="C7" s="57" t="s">
        <v>210</v>
      </c>
      <c r="D7" s="94">
        <f>ROUNDDOWN(H59-D10,-3)</f>
        <v>0</v>
      </c>
      <c r="E7" s="51" t="s">
        <v>211</v>
      </c>
      <c r="F7" s="51"/>
      <c r="G7" s="51"/>
      <c r="H7" s="51"/>
      <c r="I7" s="51"/>
      <c r="J7" s="53"/>
      <c r="M7" s="26" t="s">
        <v>74</v>
      </c>
      <c r="N7" s="27" t="s">
        <v>152</v>
      </c>
    </row>
    <row r="8" spans="1:14" ht="16.2" customHeight="1" thickBot="1" x14ac:dyDescent="0.5">
      <c r="D8" s="98"/>
    </row>
    <row r="9" spans="1:14" ht="16.2" customHeight="1" thickBot="1" x14ac:dyDescent="0.5">
      <c r="A9" s="51"/>
      <c r="B9" s="415" t="s">
        <v>146</v>
      </c>
      <c r="C9" s="415"/>
      <c r="D9" s="94">
        <f>'別紙1-2'!X4</f>
        <v>0</v>
      </c>
      <c r="E9" s="51" t="s">
        <v>482</v>
      </c>
      <c r="H9" s="51"/>
      <c r="I9" s="60"/>
      <c r="J9" s="51"/>
      <c r="M9" s="26" t="s">
        <v>74</v>
      </c>
      <c r="N9" s="27" t="s">
        <v>152</v>
      </c>
    </row>
    <row r="10" spans="1:14" ht="16.2" customHeight="1" thickBot="1" x14ac:dyDescent="0.5">
      <c r="A10" s="51"/>
      <c r="B10" s="416" t="s">
        <v>212</v>
      </c>
      <c r="C10" s="417"/>
      <c r="D10" s="99"/>
      <c r="E10" s="51" t="s">
        <v>213</v>
      </c>
      <c r="F10" s="51"/>
      <c r="G10" s="51"/>
      <c r="H10" s="51"/>
      <c r="I10" s="51"/>
      <c r="J10" s="53"/>
      <c r="M10" s="26" t="s">
        <v>74</v>
      </c>
      <c r="N10" s="27" t="s">
        <v>214</v>
      </c>
    </row>
    <row r="11" spans="1:14" ht="16.2" customHeight="1" thickBot="1" x14ac:dyDescent="0.5">
      <c r="A11" s="51"/>
      <c r="B11" s="51"/>
      <c r="C11" s="51"/>
      <c r="D11" s="52"/>
      <c r="E11" s="51"/>
      <c r="F11" s="51"/>
      <c r="G11" s="51"/>
      <c r="H11" s="51"/>
      <c r="I11" s="51"/>
      <c r="J11" s="61" t="s">
        <v>215</v>
      </c>
    </row>
    <row r="12" spans="1:14" ht="16.2" customHeight="1" thickBot="1" x14ac:dyDescent="0.5">
      <c r="B12" s="390" t="s">
        <v>216</v>
      </c>
      <c r="C12" s="391"/>
      <c r="D12" s="19" t="s">
        <v>217</v>
      </c>
      <c r="E12" s="18" t="s">
        <v>218</v>
      </c>
      <c r="F12" s="18" t="s">
        <v>139</v>
      </c>
      <c r="G12" s="62" t="s">
        <v>219</v>
      </c>
      <c r="H12" s="63" t="s">
        <v>220</v>
      </c>
      <c r="I12" s="64" t="s">
        <v>191</v>
      </c>
      <c r="J12" s="19" t="s">
        <v>140</v>
      </c>
    </row>
    <row r="13" spans="1:14" ht="16.2" customHeight="1" x14ac:dyDescent="0.45">
      <c r="B13" s="418" t="s">
        <v>221</v>
      </c>
      <c r="C13" s="421" t="s">
        <v>222</v>
      </c>
      <c r="D13" s="165"/>
      <c r="E13" s="166"/>
      <c r="F13" s="166"/>
      <c r="G13" s="167"/>
      <c r="H13" s="168">
        <f>E13*F13</f>
        <v>0</v>
      </c>
      <c r="I13" s="169"/>
      <c r="J13" s="165"/>
      <c r="M13" s="26"/>
      <c r="N13" s="27"/>
    </row>
    <row r="14" spans="1:14" ht="16.2" customHeight="1" x14ac:dyDescent="0.45">
      <c r="B14" s="419"/>
      <c r="C14" s="422"/>
      <c r="D14" s="165"/>
      <c r="E14" s="166"/>
      <c r="F14" s="166"/>
      <c r="G14" s="167"/>
      <c r="H14" s="168">
        <f>E14*F14</f>
        <v>0</v>
      </c>
      <c r="I14" s="169"/>
      <c r="J14" s="165"/>
    </row>
    <row r="15" spans="1:14" ht="16.2" customHeight="1" thickBot="1" x14ac:dyDescent="0.5">
      <c r="B15" s="419"/>
      <c r="C15" s="422"/>
      <c r="D15" s="170"/>
      <c r="E15" s="171"/>
      <c r="F15" s="171"/>
      <c r="G15" s="172"/>
      <c r="H15" s="168">
        <f>E15*F15</f>
        <v>0</v>
      </c>
      <c r="I15" s="173"/>
      <c r="J15" s="170"/>
    </row>
    <row r="16" spans="1:14" ht="16.2" customHeight="1" thickBot="1" x14ac:dyDescent="0.5">
      <c r="B16" s="419"/>
      <c r="C16" s="65" t="s">
        <v>223</v>
      </c>
      <c r="D16" s="174"/>
      <c r="E16" s="175"/>
      <c r="F16" s="175"/>
      <c r="G16" s="176"/>
      <c r="H16" s="177">
        <f>SUM(H13:H15)</f>
        <v>0</v>
      </c>
      <c r="I16" s="178"/>
      <c r="J16" s="179"/>
      <c r="M16" s="26" t="s">
        <v>74</v>
      </c>
      <c r="N16" s="27" t="s">
        <v>152</v>
      </c>
    </row>
    <row r="17" spans="2:13" ht="16.2" customHeight="1" x14ac:dyDescent="0.45">
      <c r="B17" s="419"/>
      <c r="C17" s="422" t="s">
        <v>224</v>
      </c>
      <c r="D17" s="180"/>
      <c r="E17" s="181"/>
      <c r="F17" s="181"/>
      <c r="G17" s="167"/>
      <c r="H17" s="168">
        <f>E17*F17</f>
        <v>0</v>
      </c>
      <c r="I17" s="182"/>
      <c r="J17" s="180"/>
      <c r="M17" s="14"/>
    </row>
    <row r="18" spans="2:13" ht="16.2" customHeight="1" x14ac:dyDescent="0.45">
      <c r="B18" s="419"/>
      <c r="C18" s="422"/>
      <c r="D18" s="165"/>
      <c r="E18" s="166"/>
      <c r="F18" s="166"/>
      <c r="G18" s="167"/>
      <c r="H18" s="168">
        <f>E18*F18</f>
        <v>0</v>
      </c>
      <c r="I18" s="169"/>
      <c r="J18" s="165"/>
      <c r="M18" s="14"/>
    </row>
    <row r="19" spans="2:13" ht="16.2" customHeight="1" x14ac:dyDescent="0.45">
      <c r="B19" s="419"/>
      <c r="C19" s="422"/>
      <c r="D19" s="165"/>
      <c r="E19" s="166"/>
      <c r="F19" s="166"/>
      <c r="G19" s="167"/>
      <c r="H19" s="168">
        <f>E19*F19</f>
        <v>0</v>
      </c>
      <c r="I19" s="169"/>
      <c r="J19" s="165"/>
      <c r="M19" s="14"/>
    </row>
    <row r="20" spans="2:13" ht="16.2" customHeight="1" x14ac:dyDescent="0.45">
      <c r="B20" s="419"/>
      <c r="C20" s="422"/>
      <c r="D20" s="165"/>
      <c r="E20" s="166"/>
      <c r="F20" s="166"/>
      <c r="G20" s="167"/>
      <c r="H20" s="168">
        <f>E20*F20</f>
        <v>0</v>
      </c>
      <c r="I20" s="169"/>
      <c r="J20" s="165"/>
      <c r="M20" s="14"/>
    </row>
    <row r="21" spans="2:13" ht="16.2" customHeight="1" x14ac:dyDescent="0.45">
      <c r="B21" s="419"/>
      <c r="C21" s="422"/>
      <c r="D21" s="165"/>
      <c r="E21" s="166"/>
      <c r="F21" s="166"/>
      <c r="G21" s="167"/>
      <c r="H21" s="168">
        <f t="shared" ref="H21:H35" si="0">E21*F21</f>
        <v>0</v>
      </c>
      <c r="I21" s="169"/>
      <c r="J21" s="165"/>
      <c r="M21" s="14"/>
    </row>
    <row r="22" spans="2:13" ht="16.2" customHeight="1" x14ac:dyDescent="0.45">
      <c r="B22" s="419"/>
      <c r="C22" s="422"/>
      <c r="D22" s="165"/>
      <c r="E22" s="166"/>
      <c r="F22" s="166"/>
      <c r="G22" s="167"/>
      <c r="H22" s="168">
        <f t="shared" si="0"/>
        <v>0</v>
      </c>
      <c r="I22" s="169"/>
      <c r="J22" s="165"/>
      <c r="M22" s="14"/>
    </row>
    <row r="23" spans="2:13" ht="16.2" customHeight="1" x14ac:dyDescent="0.45">
      <c r="B23" s="419"/>
      <c r="C23" s="422"/>
      <c r="D23" s="165"/>
      <c r="E23" s="166"/>
      <c r="F23" s="166"/>
      <c r="G23" s="167"/>
      <c r="H23" s="168">
        <f t="shared" si="0"/>
        <v>0</v>
      </c>
      <c r="I23" s="169"/>
      <c r="J23" s="165"/>
      <c r="M23" s="14"/>
    </row>
    <row r="24" spans="2:13" ht="16.2" customHeight="1" x14ac:dyDescent="0.45">
      <c r="B24" s="419"/>
      <c r="C24" s="422"/>
      <c r="D24" s="165"/>
      <c r="E24" s="166"/>
      <c r="F24" s="166"/>
      <c r="G24" s="167"/>
      <c r="H24" s="168">
        <f t="shared" si="0"/>
        <v>0</v>
      </c>
      <c r="I24" s="169"/>
      <c r="J24" s="165"/>
      <c r="M24" s="14"/>
    </row>
    <row r="25" spans="2:13" ht="16.2" customHeight="1" x14ac:dyDescent="0.45">
      <c r="B25" s="419"/>
      <c r="C25" s="422"/>
      <c r="D25" s="165"/>
      <c r="E25" s="166"/>
      <c r="F25" s="166"/>
      <c r="G25" s="167"/>
      <c r="H25" s="168">
        <f t="shared" si="0"/>
        <v>0</v>
      </c>
      <c r="I25" s="169"/>
      <c r="J25" s="165"/>
      <c r="M25" s="14"/>
    </row>
    <row r="26" spans="2:13" ht="16.2" customHeight="1" x14ac:dyDescent="0.45">
      <c r="B26" s="419"/>
      <c r="C26" s="422"/>
      <c r="D26" s="165"/>
      <c r="E26" s="166"/>
      <c r="F26" s="166"/>
      <c r="G26" s="167"/>
      <c r="H26" s="168">
        <f t="shared" si="0"/>
        <v>0</v>
      </c>
      <c r="I26" s="169"/>
      <c r="J26" s="165"/>
      <c r="M26" s="14"/>
    </row>
    <row r="27" spans="2:13" ht="16.2" customHeight="1" x14ac:dyDescent="0.45">
      <c r="B27" s="419"/>
      <c r="C27" s="422"/>
      <c r="D27" s="165"/>
      <c r="E27" s="166"/>
      <c r="F27" s="166"/>
      <c r="G27" s="167"/>
      <c r="H27" s="168">
        <f t="shared" si="0"/>
        <v>0</v>
      </c>
      <c r="I27" s="169"/>
      <c r="J27" s="165"/>
      <c r="M27" s="14"/>
    </row>
    <row r="28" spans="2:13" ht="16.2" customHeight="1" x14ac:dyDescent="0.45">
      <c r="B28" s="419"/>
      <c r="C28" s="422"/>
      <c r="D28" s="165"/>
      <c r="E28" s="166"/>
      <c r="F28" s="166"/>
      <c r="G28" s="167"/>
      <c r="H28" s="168">
        <f t="shared" si="0"/>
        <v>0</v>
      </c>
      <c r="I28" s="169"/>
      <c r="J28" s="165"/>
      <c r="M28" s="14"/>
    </row>
    <row r="29" spans="2:13" ht="16.2" customHeight="1" x14ac:dyDescent="0.45">
      <c r="B29" s="419"/>
      <c r="C29" s="422"/>
      <c r="D29" s="165"/>
      <c r="E29" s="166"/>
      <c r="F29" s="166"/>
      <c r="G29" s="167"/>
      <c r="H29" s="168">
        <f t="shared" si="0"/>
        <v>0</v>
      </c>
      <c r="I29" s="169"/>
      <c r="J29" s="165"/>
      <c r="M29" s="14"/>
    </row>
    <row r="30" spans="2:13" ht="16.2" customHeight="1" x14ac:dyDescent="0.45">
      <c r="B30" s="419"/>
      <c r="C30" s="422"/>
      <c r="D30" s="165"/>
      <c r="E30" s="166"/>
      <c r="F30" s="166"/>
      <c r="G30" s="167"/>
      <c r="H30" s="168">
        <f t="shared" si="0"/>
        <v>0</v>
      </c>
      <c r="I30" s="169"/>
      <c r="J30" s="165"/>
      <c r="M30" s="14"/>
    </row>
    <row r="31" spans="2:13" ht="16.2" customHeight="1" x14ac:dyDescent="0.45">
      <c r="B31" s="419"/>
      <c r="C31" s="422"/>
      <c r="D31" s="165"/>
      <c r="E31" s="166"/>
      <c r="F31" s="166"/>
      <c r="G31" s="167"/>
      <c r="H31" s="168">
        <f t="shared" si="0"/>
        <v>0</v>
      </c>
      <c r="I31" s="169"/>
      <c r="J31" s="165"/>
      <c r="M31" s="14"/>
    </row>
    <row r="32" spans="2:13" ht="16.2" customHeight="1" x14ac:dyDescent="0.45">
      <c r="B32" s="419"/>
      <c r="C32" s="422"/>
      <c r="D32" s="165"/>
      <c r="E32" s="166"/>
      <c r="F32" s="166"/>
      <c r="G32" s="167"/>
      <c r="H32" s="168">
        <f t="shared" si="0"/>
        <v>0</v>
      </c>
      <c r="I32" s="169"/>
      <c r="J32" s="165"/>
      <c r="M32" s="14"/>
    </row>
    <row r="33" spans="2:14" ht="16.2" customHeight="1" x14ac:dyDescent="0.45">
      <c r="B33" s="419"/>
      <c r="C33" s="422"/>
      <c r="D33" s="165"/>
      <c r="E33" s="166"/>
      <c r="F33" s="166"/>
      <c r="G33" s="167"/>
      <c r="H33" s="168">
        <f t="shared" si="0"/>
        <v>0</v>
      </c>
      <c r="I33" s="169"/>
      <c r="J33" s="165"/>
    </row>
    <row r="34" spans="2:14" ht="16.2" customHeight="1" x14ac:dyDescent="0.45">
      <c r="B34" s="419"/>
      <c r="C34" s="422"/>
      <c r="D34" s="165"/>
      <c r="E34" s="166"/>
      <c r="F34" s="166"/>
      <c r="G34" s="167"/>
      <c r="H34" s="168">
        <f t="shared" si="0"/>
        <v>0</v>
      </c>
      <c r="I34" s="169"/>
      <c r="J34" s="165"/>
    </row>
    <row r="35" spans="2:14" ht="16.2" customHeight="1" x14ac:dyDescent="0.45">
      <c r="B35" s="419"/>
      <c r="C35" s="422"/>
      <c r="D35" s="165"/>
      <c r="E35" s="166"/>
      <c r="F35" s="166"/>
      <c r="G35" s="167"/>
      <c r="H35" s="168">
        <f t="shared" si="0"/>
        <v>0</v>
      </c>
      <c r="I35" s="169"/>
      <c r="J35" s="165"/>
    </row>
    <row r="36" spans="2:14" ht="16.2" customHeight="1" thickBot="1" x14ac:dyDescent="0.5">
      <c r="B36" s="419"/>
      <c r="C36" s="422"/>
      <c r="D36" s="170"/>
      <c r="E36" s="171"/>
      <c r="F36" s="171"/>
      <c r="G36" s="172"/>
      <c r="H36" s="168">
        <f>E36*F36</f>
        <v>0</v>
      </c>
      <c r="I36" s="173"/>
      <c r="J36" s="170"/>
    </row>
    <row r="37" spans="2:14" ht="16.2" customHeight="1" thickBot="1" x14ac:dyDescent="0.5">
      <c r="B37" s="419"/>
      <c r="C37" s="65" t="s">
        <v>225</v>
      </c>
      <c r="D37" s="174"/>
      <c r="E37" s="175"/>
      <c r="F37" s="175"/>
      <c r="G37" s="176"/>
      <c r="H37" s="177">
        <f>SUM(H17:H36)</f>
        <v>0</v>
      </c>
      <c r="I37" s="178"/>
      <c r="J37" s="179"/>
      <c r="M37" s="26" t="s">
        <v>74</v>
      </c>
      <c r="N37" s="27" t="s">
        <v>152</v>
      </c>
    </row>
    <row r="38" spans="2:14" ht="16.2" customHeight="1" x14ac:dyDescent="0.45">
      <c r="B38" s="419"/>
      <c r="C38" s="422" t="s">
        <v>226</v>
      </c>
      <c r="D38" s="165"/>
      <c r="E38" s="166"/>
      <c r="F38" s="166"/>
      <c r="G38" s="167"/>
      <c r="H38" s="168">
        <f t="shared" ref="H38:H57" si="1">E38*F38</f>
        <v>0</v>
      </c>
      <c r="I38" s="182"/>
      <c r="J38" s="180"/>
    </row>
    <row r="39" spans="2:14" ht="16.2" customHeight="1" x14ac:dyDescent="0.45">
      <c r="B39" s="419"/>
      <c r="C39" s="422"/>
      <c r="D39" s="165"/>
      <c r="E39" s="166"/>
      <c r="F39" s="166"/>
      <c r="G39" s="167"/>
      <c r="H39" s="168">
        <f t="shared" si="1"/>
        <v>0</v>
      </c>
      <c r="I39" s="169"/>
      <c r="J39" s="165"/>
    </row>
    <row r="40" spans="2:14" ht="16.2" customHeight="1" x14ac:dyDescent="0.45">
      <c r="B40" s="419"/>
      <c r="C40" s="422"/>
      <c r="D40" s="165"/>
      <c r="E40" s="166"/>
      <c r="F40" s="166"/>
      <c r="G40" s="167"/>
      <c r="H40" s="168">
        <f t="shared" si="1"/>
        <v>0</v>
      </c>
      <c r="I40" s="169"/>
      <c r="J40" s="165"/>
    </row>
    <row r="41" spans="2:14" ht="16.2" customHeight="1" x14ac:dyDescent="0.45">
      <c r="B41" s="419"/>
      <c r="C41" s="422"/>
      <c r="D41" s="165"/>
      <c r="E41" s="166"/>
      <c r="F41" s="166"/>
      <c r="G41" s="167"/>
      <c r="H41" s="168">
        <f t="shared" si="1"/>
        <v>0</v>
      </c>
      <c r="I41" s="169"/>
      <c r="J41" s="165"/>
    </row>
    <row r="42" spans="2:14" ht="16.2" customHeight="1" x14ac:dyDescent="0.45">
      <c r="B42" s="419"/>
      <c r="C42" s="422"/>
      <c r="D42" s="165"/>
      <c r="E42" s="166"/>
      <c r="F42" s="166"/>
      <c r="G42" s="167"/>
      <c r="H42" s="168">
        <f t="shared" si="1"/>
        <v>0</v>
      </c>
      <c r="I42" s="169"/>
      <c r="J42" s="165"/>
    </row>
    <row r="43" spans="2:14" ht="16.2" customHeight="1" x14ac:dyDescent="0.45">
      <c r="B43" s="419"/>
      <c r="C43" s="422"/>
      <c r="D43" s="165"/>
      <c r="E43" s="166"/>
      <c r="F43" s="166"/>
      <c r="G43" s="167"/>
      <c r="H43" s="168">
        <f t="shared" si="1"/>
        <v>0</v>
      </c>
      <c r="I43" s="169"/>
      <c r="J43" s="165"/>
    </row>
    <row r="44" spans="2:14" ht="16.2" customHeight="1" x14ac:dyDescent="0.45">
      <c r="B44" s="419"/>
      <c r="C44" s="422"/>
      <c r="D44" s="165"/>
      <c r="E44" s="166"/>
      <c r="F44" s="166"/>
      <c r="G44" s="167"/>
      <c r="H44" s="168">
        <f t="shared" si="1"/>
        <v>0</v>
      </c>
      <c r="I44" s="169"/>
      <c r="J44" s="165"/>
    </row>
    <row r="45" spans="2:14" ht="16.2" customHeight="1" x14ac:dyDescent="0.45">
      <c r="B45" s="419"/>
      <c r="C45" s="422"/>
      <c r="D45" s="165"/>
      <c r="E45" s="166"/>
      <c r="F45" s="166"/>
      <c r="G45" s="167"/>
      <c r="H45" s="168">
        <f t="shared" si="1"/>
        <v>0</v>
      </c>
      <c r="I45" s="169"/>
      <c r="J45" s="165"/>
    </row>
    <row r="46" spans="2:14" ht="16.2" customHeight="1" x14ac:dyDescent="0.45">
      <c r="B46" s="419"/>
      <c r="C46" s="422"/>
      <c r="D46" s="165"/>
      <c r="E46" s="166"/>
      <c r="F46" s="166"/>
      <c r="G46" s="167"/>
      <c r="H46" s="168">
        <f t="shared" si="1"/>
        <v>0</v>
      </c>
      <c r="I46" s="169"/>
      <c r="J46" s="165"/>
    </row>
    <row r="47" spans="2:14" ht="16.2" customHeight="1" x14ac:dyDescent="0.45">
      <c r="B47" s="419"/>
      <c r="C47" s="422"/>
      <c r="D47" s="165"/>
      <c r="E47" s="166"/>
      <c r="F47" s="166"/>
      <c r="G47" s="167"/>
      <c r="H47" s="168">
        <f t="shared" si="1"/>
        <v>0</v>
      </c>
      <c r="I47" s="169"/>
      <c r="J47" s="165"/>
    </row>
    <row r="48" spans="2:14" ht="16.2" customHeight="1" x14ac:dyDescent="0.45">
      <c r="B48" s="419"/>
      <c r="C48" s="422"/>
      <c r="D48" s="165"/>
      <c r="E48" s="166"/>
      <c r="F48" s="166"/>
      <c r="G48" s="167"/>
      <c r="H48" s="168">
        <f t="shared" si="1"/>
        <v>0</v>
      </c>
      <c r="I48" s="169"/>
      <c r="J48" s="165"/>
    </row>
    <row r="49" spans="2:14" ht="16.2" customHeight="1" x14ac:dyDescent="0.45">
      <c r="B49" s="419"/>
      <c r="C49" s="422"/>
      <c r="D49" s="165"/>
      <c r="E49" s="166"/>
      <c r="F49" s="166"/>
      <c r="G49" s="167"/>
      <c r="H49" s="168">
        <f t="shared" si="1"/>
        <v>0</v>
      </c>
      <c r="I49" s="169"/>
      <c r="J49" s="165"/>
    </row>
    <row r="50" spans="2:14" ht="16.2" customHeight="1" x14ac:dyDescent="0.45">
      <c r="B50" s="419"/>
      <c r="C50" s="422"/>
      <c r="D50" s="165"/>
      <c r="E50" s="166"/>
      <c r="F50" s="166"/>
      <c r="G50" s="167"/>
      <c r="H50" s="168">
        <f t="shared" si="1"/>
        <v>0</v>
      </c>
      <c r="I50" s="169"/>
      <c r="J50" s="165"/>
    </row>
    <row r="51" spans="2:14" ht="16.2" customHeight="1" x14ac:dyDescent="0.45">
      <c r="B51" s="419"/>
      <c r="C51" s="422"/>
      <c r="D51" s="165"/>
      <c r="E51" s="166"/>
      <c r="F51" s="166"/>
      <c r="G51" s="167"/>
      <c r="H51" s="168">
        <f t="shared" si="1"/>
        <v>0</v>
      </c>
      <c r="I51" s="169"/>
      <c r="J51" s="165"/>
    </row>
    <row r="52" spans="2:14" ht="16.2" customHeight="1" x14ac:dyDescent="0.45">
      <c r="B52" s="419"/>
      <c r="C52" s="422"/>
      <c r="D52" s="165"/>
      <c r="E52" s="166"/>
      <c r="F52" s="166"/>
      <c r="G52" s="167"/>
      <c r="H52" s="168">
        <f t="shared" si="1"/>
        <v>0</v>
      </c>
      <c r="I52" s="169"/>
      <c r="J52" s="165"/>
    </row>
    <row r="53" spans="2:14" ht="16.2" customHeight="1" x14ac:dyDescent="0.45">
      <c r="B53" s="419"/>
      <c r="C53" s="422"/>
      <c r="D53" s="165"/>
      <c r="E53" s="166"/>
      <c r="F53" s="166"/>
      <c r="G53" s="167"/>
      <c r="H53" s="168">
        <f t="shared" si="1"/>
        <v>0</v>
      </c>
      <c r="I53" s="169"/>
      <c r="J53" s="165"/>
    </row>
    <row r="54" spans="2:14" ht="16.2" customHeight="1" x14ac:dyDescent="0.45">
      <c r="B54" s="419"/>
      <c r="C54" s="422"/>
      <c r="D54" s="165"/>
      <c r="E54" s="166"/>
      <c r="F54" s="166"/>
      <c r="G54" s="167"/>
      <c r="H54" s="168">
        <f t="shared" si="1"/>
        <v>0</v>
      </c>
      <c r="I54" s="169"/>
      <c r="J54" s="165"/>
    </row>
    <row r="55" spans="2:14" ht="16.2" customHeight="1" x14ac:dyDescent="0.45">
      <c r="B55" s="419"/>
      <c r="C55" s="422"/>
      <c r="D55" s="165"/>
      <c r="E55" s="166"/>
      <c r="F55" s="166"/>
      <c r="G55" s="167"/>
      <c r="H55" s="168">
        <f t="shared" si="1"/>
        <v>0</v>
      </c>
      <c r="I55" s="169"/>
      <c r="J55" s="165"/>
    </row>
    <row r="56" spans="2:14" ht="16.2" customHeight="1" x14ac:dyDescent="0.45">
      <c r="B56" s="419"/>
      <c r="C56" s="422"/>
      <c r="D56" s="165"/>
      <c r="E56" s="166"/>
      <c r="F56" s="166"/>
      <c r="G56" s="167"/>
      <c r="H56" s="168">
        <f t="shared" si="1"/>
        <v>0</v>
      </c>
      <c r="I56" s="169"/>
      <c r="J56" s="165"/>
    </row>
    <row r="57" spans="2:14" ht="16.2" customHeight="1" thickBot="1" x14ac:dyDescent="0.5">
      <c r="B57" s="419"/>
      <c r="C57" s="422"/>
      <c r="D57" s="170"/>
      <c r="E57" s="171"/>
      <c r="F57" s="171"/>
      <c r="G57" s="172"/>
      <c r="H57" s="168">
        <f t="shared" si="1"/>
        <v>0</v>
      </c>
      <c r="I57" s="173"/>
      <c r="J57" s="170"/>
    </row>
    <row r="58" spans="2:14" ht="16.2" customHeight="1" thickBot="1" x14ac:dyDescent="0.5">
      <c r="B58" s="419"/>
      <c r="C58" s="65" t="s">
        <v>227</v>
      </c>
      <c r="D58" s="66"/>
      <c r="E58" s="67"/>
      <c r="F58" s="67"/>
      <c r="G58" s="68"/>
      <c r="H58" s="177">
        <f>SUM(H38:H57)</f>
        <v>0</v>
      </c>
      <c r="I58" s="69"/>
      <c r="J58" s="70"/>
      <c r="M58" s="26" t="s">
        <v>74</v>
      </c>
      <c r="N58" s="27" t="s">
        <v>152</v>
      </c>
    </row>
    <row r="59" spans="2:14" ht="16.2" customHeight="1" thickBot="1" x14ac:dyDescent="0.5">
      <c r="B59" s="420"/>
      <c r="C59" s="65" t="s">
        <v>228</v>
      </c>
      <c r="D59" s="66"/>
      <c r="E59" s="67"/>
      <c r="F59" s="67"/>
      <c r="G59" s="68"/>
      <c r="H59" s="177">
        <f>SUM(H16,H37,H58)</f>
        <v>0</v>
      </c>
      <c r="I59" s="69"/>
      <c r="J59" s="70"/>
      <c r="M59" s="26" t="s">
        <v>74</v>
      </c>
      <c r="N59" s="27" t="s">
        <v>152</v>
      </c>
    </row>
    <row r="60" spans="2:14" ht="16.2" customHeight="1" thickBot="1" x14ac:dyDescent="0.5">
      <c r="B60" s="411" t="s">
        <v>229</v>
      </c>
      <c r="C60" s="412"/>
      <c r="D60" s="71"/>
      <c r="E60" s="72"/>
      <c r="F60" s="72"/>
      <c r="G60" s="73"/>
      <c r="H60" s="183">
        <f>H59*0.1</f>
        <v>0</v>
      </c>
      <c r="I60" s="74"/>
      <c r="J60" s="75"/>
      <c r="M60" s="26" t="s">
        <v>74</v>
      </c>
      <c r="N60" s="27" t="s">
        <v>152</v>
      </c>
    </row>
    <row r="61" spans="2:14" ht="16.2" customHeight="1" thickBot="1" x14ac:dyDescent="0.5">
      <c r="B61" s="413" t="s">
        <v>230</v>
      </c>
      <c r="C61" s="414"/>
      <c r="D61" s="66"/>
      <c r="E61" s="76"/>
      <c r="F61" s="76"/>
      <c r="G61" s="77"/>
      <c r="H61" s="177">
        <f>H59+H60</f>
        <v>0</v>
      </c>
      <c r="I61" s="78"/>
      <c r="J61" s="79"/>
      <c r="M61" s="26" t="s">
        <v>74</v>
      </c>
      <c r="N61" s="27" t="s">
        <v>231</v>
      </c>
    </row>
    <row r="62" spans="2:14" ht="16.2" customHeight="1" x14ac:dyDescent="0.45"/>
    <row r="63" spans="2:14" ht="16.2" customHeight="1" x14ac:dyDescent="0.45">
      <c r="B63" s="14" t="s">
        <v>232</v>
      </c>
    </row>
    <row r="64" spans="2:14" ht="16.2" customHeight="1" x14ac:dyDescent="0.45">
      <c r="B64" s="14" t="s">
        <v>233</v>
      </c>
    </row>
    <row r="65" spans="2:2" ht="16.2" customHeight="1" x14ac:dyDescent="0.45">
      <c r="B65" s="14" t="s">
        <v>234</v>
      </c>
    </row>
    <row r="66" spans="2:2" ht="16.2" customHeight="1" x14ac:dyDescent="0.45">
      <c r="B66" s="14" t="s">
        <v>235</v>
      </c>
    </row>
    <row r="67" spans="2:2" ht="16.2" customHeight="1" x14ac:dyDescent="0.45"/>
    <row r="68" spans="2:2" ht="16.2" customHeight="1" x14ac:dyDescent="0.45"/>
    <row r="69" spans="2:2" ht="16.2" customHeight="1" x14ac:dyDescent="0.45"/>
    <row r="70" spans="2:2" ht="16.2" customHeight="1" x14ac:dyDescent="0.45"/>
    <row r="71" spans="2:2" ht="16.2" customHeight="1" x14ac:dyDescent="0.45"/>
  </sheetData>
  <sheetProtection sheet="1" objects="1" scenarios="1"/>
  <mergeCells count="11">
    <mergeCell ref="B60:C60"/>
    <mergeCell ref="B61:C61"/>
    <mergeCell ref="A1:B1"/>
    <mergeCell ref="C1:J1"/>
    <mergeCell ref="B9:C9"/>
    <mergeCell ref="B10:C10"/>
    <mergeCell ref="B12:C12"/>
    <mergeCell ref="B13:B59"/>
    <mergeCell ref="C13:C15"/>
    <mergeCell ref="C17:C36"/>
    <mergeCell ref="C38:C57"/>
  </mergeCells>
  <phoneticPr fontId="21"/>
  <pageMargins left="0.78740157480314965" right="0.78740157480314965" top="0.78740157480314965" bottom="0.59055118110236227" header="0.31496062992125984" footer="0.31496062992125984"/>
  <pageSetup paperSize="9" scale="67" orientation="portrait" r:id="rId1"/>
  <colBreaks count="1" manualBreakCount="1">
    <brk id="1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L 8 F 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1 G r A C K 0 A A A D 3 A A A A E g A A A E N v b m Z p Z y 9 Q Y W N r Y W d l L n h t b H q / e 7 + N f U V u j k J Z a l F x Z n 6 e r Z K h n o G S Q n F J Y l 5 K Y k 5 + X q q t U l 6 + k r 0 d L 5 d N Q G J y d m J 6 q g J Q d V 6 x V U V x i q 1 S R k l J g Z W + f n l 5 u V 6 5 s V 5 + U b q + k Y G B o X 6 E r 0 9 w c k Z q b q I S X H E m Y c W 6 m X k g a 5 N T l e x s w i C u s T P S M z Q 0 0 z M x M N E z s N G H C d r 4 Z u Y h F B g B H Q y S R R K 0 c S 7 N K S k t S r X L S t T 1 C r D R h 3 F t 9 K F + s A M A A A D / / w M A U E s D B B Q A A g A I A A A A I Q D x p b Q C z g A A A A A B A A A T A A A A R m 9 y b X V s Y X M v U 2 V j d G l v b j E u b S p O T S 7 J z M 9 T C I b Q h t Z c X M U Z i U W p K Q q P m 9 s e N + 9 5 3 D z t c f N q Q w V b h Z z U E l 4 u B S B 4 3 L Q X J N G 0 E y j o W p G c m q P n X F p U l J p X E p 5 f l J 2 U n 5 + t o V k d 7 Z e Y m 2 q r h G K G U m x t t H N + X g l Q Z a w O x K i n S z q f z d 7 y u H H q 4 6 a e x 4 3 z n 8 7 r B p o Z k p i U k 6 o X U p S Y V 5 y W X 5 T r n J 9 T m p s X U l m Q W q w B t 1 q n u l r p 5 Y L W 5 7 P X K e k o l A D l F E p S K 0 p q d R S q l Z 4 2 L I G J J e Z V 1 t Z q 8 n J l 5 u G y z h o A A A D / / w M A U E s B A i 0 A F A A G A A g A A A A h A C r d q k D S A A A A N w E A A B M A A A A A A A A A A A A A A A A A A A A A A F t D b 2 5 0 Z W 5 0 X 1 R 5 c G V z X S 5 4 b W x Q S w E C L Q A U A A I A C A A A A C E A 1 G r A C K 0 A A A D 3 A A A A E g A A A A A A A A A A A A A A A A A L A w A A Q 2 9 u Z m l n L 1 B h Y 2 t h Z 2 U u e G 1 s U E s B A i 0 A F A A C A A g A A A A h A P G l t A L O A A A A A A E A A B M A A A A A A A A A A A A A A A A A 6 A M A A E Z v c m 1 1 b G F z L 1 N l Y 3 R p b 2 4 x L m 1 Q S w U G A A A A A A M A A w D C A A A A 5 w Q 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w J A A A A A A A A O g k 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8 l R T M l O D M l O D Y l R T M l O D M l Q k M l R T M l O D M l O T Y l R T M l O D M l Q U I x 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M y 0 w N S 0 x M V Q x N D o 0 O D o y M S 4 3 M T I 4 N j Q y W i I v P j x F b n R y e S B U e X B l P S J G a W x s Q 2 9 s d W 1 u V H l w Z X M i I F Z h b H V l P S J z Q m d B P S I v P j x F b n R y e S B U e X B l P S J G a W x s Q 2 9 s d W 1 u T m F t Z X M i I F Z h b H V l P S J z W y Z x d W 9 0 O + m g h e e b r i Z x d W 9 0 O y w m c X V v d D v l g K Q m c X V v d D t d I i 8 + P E V u d H J 5 I F R 5 c G U 9 I k Z p b G x l Z E N v b X B s Z X R l U m V z d W x 0 V G 9 X b 3 J r c 2 h l Z X Q i I F Z h b H V l P S J s M S I v P j x F b n R y e S B U e X B l P S J G a W x s U 3 R h d H V z I i B W Y W x 1 Z T 0 i c 0 N v b X B s Z X R l I i 8 + P E V u d H J 5 I F R 5 c G U 9 I k Z p b G x U b 0 R h d G F N b 2 R l b E V u Y W J s Z W Q i I F Z h b H V l P S J s M C I v P j x F b n R y e S B U e X B l P S J J c 1 B y a X Z h d G U i I F Z h b H V l P S J s M C I v P j x F b n R y e S B U e X B l P S J S Z W N v d m V y e V R h c m d l d E N v b H V t b i I g V m F s d W U 9 I m w x I i 8 + P E V u d H J 5 I F R 5 c G U 9 I l J l Y 2 9 2 Z X J 5 V G F y Z 2 V 0 U m 9 3 I i B W Y W x 1 Z T 0 i b D E i L z 4 8 R W 5 0 c n k g V H l w Z T 0 i U m V j b 3 Z l c n l U Y X J n Z X R T a G V l d C I g V m F s d W U 9 I n N T a G V l d D E i L z 4 8 R W 5 0 c n k g V H l w Z T 0 i U m V s Y X R p b 2 5 z a G l w S W 5 m b 0 N v b n R h a W 5 l c i I g V m F s d W U 9 I n N 7 J n F 1 b 3 Q 7 Y 2 9 s d W 1 u Q 2 9 1 b n Q m c X V v d D s 6 M i w m c X V v d D t r Z X l D b 2 x 1 b W 5 O Y W 1 l c y Z x d W 9 0 O z p b X S w m c X V v d D t x d W V y e V J l b G F 0 a W 9 u c 2 h p c H M m c X V v d D s 6 W 1 0 s J n F 1 b 3 Q 7 Y 2 9 s d W 1 u S W R l b n R p d G l l c y Z x d W 9 0 O z p b J n F 1 b 3 Q 7 U 2 V j d G l v b j E v 4 4 O G 4 4 O 8 4 4 O W 4 4 O r M S / l p I n m m 7 T j g Z X j g o z j g Z / l n o s u e + m g h e e b r i w w f S Z x d W 9 0 O y w m c X V v d D t T Z W N 0 a W 9 u M S / j g 4 b j g 7 z j g 5 b j g 6 s x L + W k i e a b t O O B l e O C j O O B n + W e i y 5 7 5 Y C k L D F 9 J n F 1 b 3 Q 7 X S w m c X V v d D t D b 2 x 1 b W 5 D b 3 V u d C Z x d W 9 0 O z o y L C Z x d W 9 0 O 0 t l e U N v b H V t b k 5 h b W V z J n F 1 b 3 Q 7 O l t d L C Z x d W 9 0 O 0 N v b H V t b k l k Z W 5 0 a X R p Z X M m c X V v d D s 6 W y Z x d W 9 0 O 1 N l Y 3 R p b 2 4 x L + O D h u O D v O O D l u O D q z E v 5 a S J 5 p u 0 4 4 G V 4 4 K M 4 4 G f 5 Z 6 L L n v p o I X n m 6 4 s M H 0 m c X V v d D s s J n F 1 b 3 Q 7 U 2 V j d G l v b j E v 4 4 O G 4 4 O 8 4 4 O W 4 4 O r M S / l p I n m m 7 T j g Z X j g o z j g Z / l n o s u e + W A p C w x 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8 l R T M l O D M l O D Y l R T M l O D M l Q k M l R T M l O D M l O T Y l R T M l O D M l Q U I x L y V F M y U 4 M i V C R C V F M y U 4 M y V C Q y V F M y U 4 M i V C O T w v S X R l b V B h d G g + P C 9 J d G V t T G 9 j Y X R p b 2 4 + P F N 0 Y W J s Z U V u d H J p Z X M v P j w v S X R l b T 4 8 S X R l b T 4 8 S X R l b U x v Y 2 F 0 a W 9 u P j x J d G V t V H l w Z T 5 G b 3 J t d W x h P C 9 J d G V t V H l w Z T 4 8 S X R l b V B h d G g + U 2 V j d G l v b j E v J U U z J T g z J T g 2 J U U z J T g z J U J D J U U z J T g z J T k 2 J U U z J T g z J U F C M S 8 l R T U l Q T Q l O D k l R T Y l O U I l Q j Q l R T M l O D E l O T U l R T M l O D I l O E M l R T M l O D E l O U Y l R T U l O U U l O E I 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C 1 B V d V J T f J Q J Y l / P h U H S V J A A A A A A I A A A A A A B B m A A A A A Q A A I A A A A P q O z u 8 W 4 h g x C b N Y 4 / M U s S E D / Y I I P j H V c R 9 c R 2 2 f 2 c C j A A A A A A 6 A A A A A A g A A I A A A A H P 6 y 1 g c J T M d R i 8 + 6 h j 8 N j m T 9 m j 8 j f J o A f 6 9 h J K k P r r 6 U A A A A B k t 9 O A 1 Y o V J t l H 9 X G W Q W v F J l L L l J t N 4 G c Y J w C 7 4 L m u y I 2 D T q i V W U h g w o P b G A p v / s T L F Z s D r l o l D 8 1 s 3 n F 6 1 2 w u u T o p G h e t X R P H / n V G F d r i j Q A A A A I s j 9 8 0 N D / g F F + z Q 1 l s X 3 E h w 6 o w X C e p G X p 4 + 7 W Q + R 7 x r K W r i j 1 8 x M v a s v e C + I K N k r D z u Y 4 p P h m B E W K / E p c o k I i Q = < / D a t a M a s h u p > 
</file>

<file path=customXml/itemProps1.xml><?xml version="1.0" encoding="utf-8"?>
<ds:datastoreItem xmlns:ds="http://schemas.openxmlformats.org/officeDocument/2006/customXml" ds:itemID="{CF44C8CB-BBAF-4EC5-BDD9-192FBA2644B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様式1</vt:lpstr>
      <vt:lpstr>別紙1-1</vt:lpstr>
      <vt:lpstr>別紙1-2</vt:lpstr>
      <vt:lpstr>別紙2</vt:lpstr>
      <vt:lpstr>添付1</vt:lpstr>
      <vt:lpstr>添付2</vt:lpstr>
      <vt:lpstr>添付3</vt:lpstr>
      <vt:lpstr>添付4</vt:lpstr>
      <vt:lpstr>添付5（太陽光）</vt:lpstr>
      <vt:lpstr>添付5（蓄電池）</vt:lpstr>
      <vt:lpstr>日本産業分類</vt:lpstr>
      <vt:lpstr>集計用</vt:lpstr>
      <vt:lpstr>添付1!Print_Area</vt:lpstr>
      <vt:lpstr>添付2!Print_Area</vt:lpstr>
      <vt:lpstr>添付3!Print_Area</vt:lpstr>
      <vt:lpstr>添付4!Print_Area</vt:lpstr>
      <vt:lpstr>'添付5（太陽光）'!Print_Area</vt:lpstr>
      <vt:lpstr>'添付5（蓄電池）'!Print_Area</vt:lpstr>
      <vt:lpstr>'別紙1-1'!Print_Area</vt:lpstr>
      <vt:lpstr>'別紙1-2'!Print_Area</vt:lpstr>
      <vt:lpstr>別紙2!Print_Area</vt:lpstr>
      <vt:lpstr>様式1!Print_Area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令和５年度いばらきエネルギーシフト促進事業補助金交付申請書</dc:title>
  <dc:creator>茨城県</dc:creator>
  <cp:lastModifiedBy>政策企画部情報システム課</cp:lastModifiedBy>
  <cp:revision>2</cp:revision>
  <cp:lastPrinted>2023-05-23T06:01:10Z</cp:lastPrinted>
  <dcterms:created xsi:type="dcterms:W3CDTF">2023-04-24T00:20:00Z</dcterms:created>
  <dcterms:modified xsi:type="dcterms:W3CDTF">2023-06-28T02:09:07Z</dcterms:modified>
</cp:coreProperties>
</file>