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施設野菜・果樹花き\R6年度\K 花き（R6）\☆いばらきの枝物トップランナー産地拡大事業\02補助事業\12２回目募集\"/>
    </mc:Choice>
  </mc:AlternateContent>
  <bookViews>
    <workbookView xWindow="0" yWindow="0" windowWidth="28800" windowHeight="12210"/>
  </bookViews>
  <sheets>
    <sheet name="事業費積算" sheetId="3" r:id="rId1"/>
    <sheet name="記載例" sheetId="4" r:id="rId2"/>
    <sheet name="リスト（編集不可）" sheetId="2" r:id="rId3"/>
  </sheets>
  <definedNames>
    <definedName name="_xlnm.Print_Area" localSheetId="1">記載例!$A$1:$Q$38</definedName>
    <definedName name="_xlnm.Print_Area" localSheetId="0">事業費積算!$A$1:$Q$38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32" i="4" l="1"/>
  <c r="M32" i="4"/>
  <c r="O32" i="4" s="1"/>
  <c r="P32" i="4" s="1"/>
  <c r="N31" i="4"/>
  <c r="M31" i="4"/>
  <c r="O31" i="4" s="1"/>
  <c r="P31" i="4" s="1"/>
  <c r="N30" i="4"/>
  <c r="M30" i="4"/>
  <c r="O30" i="4" s="1"/>
  <c r="P30" i="4" s="1"/>
  <c r="N29" i="4"/>
  <c r="M29" i="4"/>
  <c r="O29" i="4" s="1"/>
  <c r="P29" i="4" s="1"/>
  <c r="N28" i="4"/>
  <c r="M28" i="4"/>
  <c r="O28" i="4" s="1"/>
  <c r="P28" i="4" s="1"/>
  <c r="N27" i="4"/>
  <c r="M27" i="4"/>
  <c r="O27" i="4" s="1"/>
  <c r="P27" i="4" s="1"/>
  <c r="N26" i="4"/>
  <c r="M26" i="4"/>
  <c r="O26" i="4" s="1"/>
  <c r="P26" i="4" s="1"/>
  <c r="J32" i="4"/>
  <c r="K32" i="4" s="1"/>
  <c r="J31" i="4"/>
  <c r="K31" i="4" s="1"/>
  <c r="J30" i="4"/>
  <c r="K30" i="4" s="1"/>
  <c r="J29" i="4"/>
  <c r="K29" i="4" s="1"/>
  <c r="J28" i="4"/>
  <c r="K28" i="4" s="1"/>
  <c r="J27" i="4"/>
  <c r="K27" i="4" s="1"/>
  <c r="J26" i="4"/>
  <c r="K26" i="4" s="1"/>
  <c r="K27" i="3"/>
  <c r="K28" i="3"/>
  <c r="K29" i="3"/>
  <c r="K30" i="3"/>
  <c r="K31" i="3"/>
  <c r="K32" i="3"/>
  <c r="G27" i="4"/>
  <c r="G28" i="4"/>
  <c r="G29" i="4"/>
  <c r="G30" i="4"/>
  <c r="G31" i="4"/>
  <c r="G32" i="4"/>
  <c r="G26" i="4"/>
  <c r="B27" i="4"/>
  <c r="C27" i="4" s="1"/>
  <c r="D27" i="4"/>
  <c r="E27" i="4"/>
  <c r="B28" i="4"/>
  <c r="C28" i="4" s="1"/>
  <c r="D28" i="4"/>
  <c r="E28" i="4"/>
  <c r="B29" i="4"/>
  <c r="C29" i="4" s="1"/>
  <c r="D29" i="4"/>
  <c r="E29" i="4"/>
  <c r="B30" i="4"/>
  <c r="C30" i="4" s="1"/>
  <c r="D30" i="4"/>
  <c r="E30" i="4"/>
  <c r="B31" i="4"/>
  <c r="C31" i="4" s="1"/>
  <c r="D31" i="4"/>
  <c r="E31" i="4"/>
  <c r="B32" i="4"/>
  <c r="C32" i="4" s="1"/>
  <c r="D32" i="4"/>
  <c r="E32" i="4"/>
  <c r="D26" i="4"/>
  <c r="E26" i="4" s="1"/>
  <c r="B26" i="4"/>
  <c r="C26" i="4" s="1"/>
  <c r="L12" i="4"/>
  <c r="L13" i="4"/>
  <c r="L14" i="4"/>
  <c r="L15" i="4"/>
  <c r="L16" i="4"/>
  <c r="L17" i="4"/>
  <c r="L11" i="4"/>
  <c r="G12" i="4"/>
  <c r="H12" i="4"/>
  <c r="G13" i="4"/>
  <c r="H13" i="4"/>
  <c r="G14" i="4"/>
  <c r="H14" i="4"/>
  <c r="G15" i="4"/>
  <c r="H15" i="4"/>
  <c r="G16" i="4"/>
  <c r="H16" i="4"/>
  <c r="G17" i="4"/>
  <c r="H17" i="4"/>
  <c r="H11" i="4"/>
  <c r="G11" i="4"/>
  <c r="L33" i="4" l="1"/>
  <c r="J33" i="4"/>
  <c r="O33" i="4"/>
  <c r="J18" i="4"/>
  <c r="E33" i="4" l="1"/>
  <c r="C33" i="4"/>
  <c r="D26" i="3"/>
  <c r="E26" i="3" s="1"/>
  <c r="G33" i="4" l="1"/>
  <c r="G11" i="3"/>
  <c r="K33" i="4" l="1"/>
  <c r="P33" i="4"/>
  <c r="D27" i="3"/>
  <c r="D29" i="3"/>
  <c r="D31" i="3"/>
  <c r="H14" i="3" l="1"/>
  <c r="D28" i="3" l="1"/>
  <c r="D30" i="3"/>
  <c r="D32" i="3"/>
  <c r="B27" i="3" l="1"/>
  <c r="B28" i="3"/>
  <c r="B29" i="3"/>
  <c r="B30" i="3"/>
  <c r="B31" i="3"/>
  <c r="B32" i="3"/>
  <c r="B26" i="3"/>
  <c r="C26" i="3" s="1"/>
  <c r="J18" i="3" l="1"/>
  <c r="N32" i="3" l="1"/>
  <c r="M32" i="3"/>
  <c r="O32" i="3" s="1"/>
  <c r="J32" i="3"/>
  <c r="C32" i="3"/>
  <c r="L17" i="3"/>
  <c r="H17" i="3"/>
  <c r="G17" i="3"/>
  <c r="E32" i="3" l="1"/>
  <c r="G32" i="3" s="1"/>
  <c r="P32" i="3" s="1"/>
  <c r="N30" i="3" l="1"/>
  <c r="M30" i="3"/>
  <c r="O30" i="3" s="1"/>
  <c r="J30" i="3"/>
  <c r="E30" i="3"/>
  <c r="C30" i="3"/>
  <c r="L15" i="3"/>
  <c r="H15" i="3"/>
  <c r="G15" i="3"/>
  <c r="N31" i="3"/>
  <c r="N29" i="3"/>
  <c r="N28" i="3"/>
  <c r="N27" i="3"/>
  <c r="M31" i="3"/>
  <c r="O31" i="3" s="1"/>
  <c r="M29" i="3"/>
  <c r="M28" i="3"/>
  <c r="M27" i="3"/>
  <c r="E29" i="3"/>
  <c r="G29" i="3" s="1"/>
  <c r="E28" i="3"/>
  <c r="G28" i="3" s="1"/>
  <c r="E27" i="3"/>
  <c r="C31" i="3"/>
  <c r="C29" i="3"/>
  <c r="C28" i="3"/>
  <c r="J31" i="3"/>
  <c r="L16" i="3"/>
  <c r="H16" i="3"/>
  <c r="G16" i="3"/>
  <c r="L14" i="3"/>
  <c r="L13" i="3"/>
  <c r="C27" i="3"/>
  <c r="C33" i="3" s="1"/>
  <c r="G27" i="3" l="1"/>
  <c r="G30" i="3"/>
  <c r="P30" i="3" s="1"/>
  <c r="E31" i="3"/>
  <c r="H13" i="3"/>
  <c r="H12" i="3"/>
  <c r="H11" i="3"/>
  <c r="G14" i="3"/>
  <c r="G13" i="3"/>
  <c r="G12" i="3"/>
  <c r="L12" i="3"/>
  <c r="L11" i="3"/>
  <c r="G31" i="3" l="1"/>
  <c r="P31" i="3" s="1"/>
  <c r="E33" i="3"/>
  <c r="O27" i="3"/>
  <c r="M26" i="3"/>
  <c r="O26" i="3" s="1"/>
  <c r="O33" i="3" s="1"/>
  <c r="O29" i="3"/>
  <c r="O28" i="3"/>
  <c r="N26" i="3"/>
  <c r="G26" i="3" l="1"/>
  <c r="G33" i="3" s="1"/>
  <c r="L33" i="3"/>
  <c r="J26" i="3"/>
  <c r="K26" i="3" l="1"/>
  <c r="J27" i="3" l="1"/>
  <c r="J29" i="3" l="1"/>
  <c r="J28" i="3"/>
  <c r="J33" i="3" l="1"/>
  <c r="P29" i="3"/>
  <c r="K33" i="3" l="1"/>
  <c r="P27" i="3"/>
  <c r="P28" i="3"/>
  <c r="P26" i="3" l="1"/>
  <c r="P33" i="3" s="1"/>
</calcChain>
</file>

<file path=xl/sharedStrings.xml><?xml version="1.0" encoding="utf-8"?>
<sst xmlns="http://schemas.openxmlformats.org/spreadsheetml/2006/main" count="321" uniqueCount="156">
  <si>
    <t>〇事業対象農地</t>
    <rPh sb="1" eb="3">
      <t>ジギョウ</t>
    </rPh>
    <rPh sb="3" eb="5">
      <t>タイショウ</t>
    </rPh>
    <rPh sb="5" eb="7">
      <t>ノウチ</t>
    </rPh>
    <phoneticPr fontId="2"/>
  </si>
  <si>
    <t>No.</t>
    <phoneticPr fontId="2"/>
  </si>
  <si>
    <t>地番</t>
    <rPh sb="0" eb="2">
      <t>チバン</t>
    </rPh>
    <phoneticPr fontId="2"/>
  </si>
  <si>
    <t>面積(a)</t>
    <rPh sb="0" eb="2">
      <t>メンセキ</t>
    </rPh>
    <phoneticPr fontId="2"/>
  </si>
  <si>
    <t>合計面積</t>
    <rPh sb="0" eb="4">
      <t>ゴウケイメンセキ</t>
    </rPh>
    <phoneticPr fontId="2"/>
  </si>
  <si>
    <t>〇事業費積算</t>
    <rPh sb="1" eb="6">
      <t>ジギョウヒセキサン</t>
    </rPh>
    <phoneticPr fontId="2"/>
  </si>
  <si>
    <t>年月</t>
    <rPh sb="0" eb="2">
      <t>ネンゲツ</t>
    </rPh>
    <phoneticPr fontId="2"/>
  </si>
  <si>
    <t>作業内容</t>
    <rPh sb="0" eb="4">
      <t>サギョウナイヨウ</t>
    </rPh>
    <phoneticPr fontId="2"/>
  </si>
  <si>
    <t>機械損料</t>
    <rPh sb="0" eb="4">
      <t>キカイソンリョウ</t>
    </rPh>
    <phoneticPr fontId="2"/>
  </si>
  <si>
    <t>資材費</t>
    <rPh sb="0" eb="2">
      <t>シザイ</t>
    </rPh>
    <rPh sb="2" eb="3">
      <t>ヒ</t>
    </rPh>
    <phoneticPr fontId="2"/>
  </si>
  <si>
    <t>人件費</t>
    <rPh sb="0" eb="3">
      <t>ジンケンヒ</t>
    </rPh>
    <phoneticPr fontId="2"/>
  </si>
  <si>
    <t>事業費</t>
    <rPh sb="0" eb="3">
      <t>ジギョウヒ</t>
    </rPh>
    <phoneticPr fontId="2"/>
  </si>
  <si>
    <t>燃料費</t>
    <rPh sb="0" eb="3">
      <t>ネンリョウヒ</t>
    </rPh>
    <phoneticPr fontId="2"/>
  </si>
  <si>
    <t>消耗品費</t>
    <rPh sb="0" eb="3">
      <t>ショウモウヒン</t>
    </rPh>
    <rPh sb="3" eb="4">
      <t>ヒ</t>
    </rPh>
    <phoneticPr fontId="2"/>
  </si>
  <si>
    <t>計</t>
    <rPh sb="0" eb="1">
      <t>ケイ</t>
    </rPh>
    <phoneticPr fontId="2"/>
  </si>
  <si>
    <t>作業時間</t>
    <rPh sb="0" eb="4">
      <t>サギョウジカン</t>
    </rPh>
    <phoneticPr fontId="2"/>
  </si>
  <si>
    <t>燃料量
L/h</t>
    <rPh sb="0" eb="2">
      <t>ネンリョウ</t>
    </rPh>
    <rPh sb="2" eb="3">
      <t>リョウ</t>
    </rPh>
    <phoneticPr fontId="2"/>
  </si>
  <si>
    <t>燃油数量
L</t>
    <rPh sb="0" eb="2">
      <t>ネンユ</t>
    </rPh>
    <rPh sb="2" eb="4">
      <t>スウリョウ</t>
    </rPh>
    <phoneticPr fontId="2"/>
  </si>
  <si>
    <t>燃油単価
円/L</t>
    <rPh sb="0" eb="2">
      <t>ネンユ</t>
    </rPh>
    <rPh sb="2" eb="4">
      <t>タンカ</t>
    </rPh>
    <rPh sb="5" eb="6">
      <t>エン</t>
    </rPh>
    <phoneticPr fontId="2"/>
  </si>
  <si>
    <t>金額</t>
    <rPh sb="0" eb="2">
      <t>キンガク</t>
    </rPh>
    <phoneticPr fontId="2"/>
  </si>
  <si>
    <t>資材単価
（円/10a)</t>
    <rPh sb="0" eb="4">
      <t>シザイタンカ</t>
    </rPh>
    <rPh sb="6" eb="7">
      <t>エン</t>
    </rPh>
    <phoneticPr fontId="2"/>
  </si>
  <si>
    <t>数量</t>
    <rPh sb="0" eb="2">
      <t>スウリョウ</t>
    </rPh>
    <phoneticPr fontId="2"/>
  </si>
  <si>
    <t>A</t>
    <phoneticPr fontId="2"/>
  </si>
  <si>
    <t>※機械損料、燃料量：土地改良工事積算基準から引用</t>
    <rPh sb="1" eb="5">
      <t>キカイソンリョウ</t>
    </rPh>
    <rPh sb="6" eb="9">
      <t>ネンリョウリョウ</t>
    </rPh>
    <rPh sb="10" eb="12">
      <t>トチ</t>
    </rPh>
    <rPh sb="12" eb="14">
      <t>カイリョウ</t>
    </rPh>
    <rPh sb="14" eb="16">
      <t>コウジ</t>
    </rPh>
    <rPh sb="16" eb="18">
      <t>セキサン</t>
    </rPh>
    <rPh sb="18" eb="20">
      <t>キジュン</t>
    </rPh>
    <rPh sb="22" eb="24">
      <t>インヨウ</t>
    </rPh>
    <phoneticPr fontId="2"/>
  </si>
  <si>
    <t>※燃料単価：小売価格から軽油取引税、消費税を除いたもの</t>
    <rPh sb="1" eb="3">
      <t>ネンリョウ</t>
    </rPh>
    <rPh sb="3" eb="5">
      <t>タンカ</t>
    </rPh>
    <rPh sb="6" eb="8">
      <t>コウリ</t>
    </rPh>
    <rPh sb="8" eb="10">
      <t>カカク</t>
    </rPh>
    <rPh sb="12" eb="14">
      <t>ケイユ</t>
    </rPh>
    <rPh sb="14" eb="16">
      <t>トリヒキ</t>
    </rPh>
    <rPh sb="16" eb="17">
      <t>ゼイ</t>
    </rPh>
    <rPh sb="18" eb="21">
      <t>ショウヒゼイ</t>
    </rPh>
    <rPh sb="22" eb="23">
      <t>ノゾ</t>
    </rPh>
    <phoneticPr fontId="2"/>
  </si>
  <si>
    <t>※燃料費：小数点以下を切り下げしたもの</t>
    <rPh sb="1" eb="4">
      <t>ネンリョウヒ</t>
    </rPh>
    <rPh sb="5" eb="10">
      <t>ショウスウテンイカ</t>
    </rPh>
    <rPh sb="11" eb="12">
      <t>キ</t>
    </rPh>
    <rPh sb="13" eb="14">
      <t>サ</t>
    </rPh>
    <phoneticPr fontId="2"/>
  </si>
  <si>
    <t>申請面積</t>
    <rPh sb="0" eb="4">
      <t>シンセイメンセキ</t>
    </rPh>
    <phoneticPr fontId="2"/>
  </si>
  <si>
    <t>委託費</t>
    <rPh sb="0" eb="3">
      <t>イタクヒ</t>
    </rPh>
    <phoneticPr fontId="2"/>
  </si>
  <si>
    <t>計</t>
    <rPh sb="0" eb="1">
      <t>ケイ</t>
    </rPh>
    <phoneticPr fontId="2"/>
  </si>
  <si>
    <t>機械名</t>
    <phoneticPr fontId="2"/>
  </si>
  <si>
    <t>規格</t>
    <phoneticPr fontId="2"/>
  </si>
  <si>
    <t>機械損料</t>
    <phoneticPr fontId="2"/>
  </si>
  <si>
    <t>燃料消費量</t>
    <phoneticPr fontId="2"/>
  </si>
  <si>
    <t>人件費</t>
    <phoneticPr fontId="2"/>
  </si>
  <si>
    <t>円/h</t>
    <phoneticPr fontId="2"/>
  </si>
  <si>
    <t>L/h</t>
    <phoneticPr fontId="2"/>
  </si>
  <si>
    <t>ブルドーザー</t>
    <phoneticPr fontId="2"/>
  </si>
  <si>
    <t>ホイールローダ</t>
    <phoneticPr fontId="2"/>
  </si>
  <si>
    <t>バケット0.3m3</t>
    <phoneticPr fontId="2"/>
  </si>
  <si>
    <t>バケット0.4m3</t>
    <phoneticPr fontId="2"/>
  </si>
  <si>
    <t>バケット0.5m3</t>
    <phoneticPr fontId="2"/>
  </si>
  <si>
    <t>バケット0.6m3</t>
    <phoneticPr fontId="2"/>
  </si>
  <si>
    <t>バケット0.8m3</t>
    <phoneticPr fontId="2"/>
  </si>
  <si>
    <t>バケット0.9〜1.0m3</t>
    <phoneticPr fontId="2"/>
  </si>
  <si>
    <t>バケット1.2m3</t>
    <phoneticPr fontId="2"/>
  </si>
  <si>
    <t>バケット1.3〜1.4m3</t>
    <phoneticPr fontId="2"/>
  </si>
  <si>
    <t>バケット1.5〜1.7m3</t>
    <phoneticPr fontId="2"/>
  </si>
  <si>
    <t>バックホウ</t>
    <phoneticPr fontId="2"/>
  </si>
  <si>
    <t>小型山積0.044m3</t>
    <phoneticPr fontId="2"/>
  </si>
  <si>
    <t>小型山積0.055m3</t>
    <phoneticPr fontId="2"/>
  </si>
  <si>
    <t>小型山積0.08m3</t>
    <phoneticPr fontId="2"/>
  </si>
  <si>
    <t>小型山積0.11m3</t>
    <phoneticPr fontId="2"/>
  </si>
  <si>
    <t>小型山積0.13m3</t>
    <phoneticPr fontId="2"/>
  </si>
  <si>
    <t>小型山積0.16m3</t>
    <phoneticPr fontId="2"/>
  </si>
  <si>
    <t>山積0.28m3</t>
    <phoneticPr fontId="2"/>
  </si>
  <si>
    <t>山積0.45m3</t>
    <phoneticPr fontId="2"/>
  </si>
  <si>
    <t>山積0.5m3</t>
    <phoneticPr fontId="2"/>
  </si>
  <si>
    <t>山積0.6m3</t>
    <phoneticPr fontId="2"/>
  </si>
  <si>
    <t>山積0.8m3</t>
    <phoneticPr fontId="2"/>
  </si>
  <si>
    <t>山積1.0m3</t>
    <phoneticPr fontId="2"/>
  </si>
  <si>
    <t>ダンプトラック</t>
    <phoneticPr fontId="2"/>
  </si>
  <si>
    <t>2t</t>
    <phoneticPr fontId="2"/>
  </si>
  <si>
    <t>4t</t>
    <phoneticPr fontId="2"/>
  </si>
  <si>
    <t>10t</t>
    <phoneticPr fontId="2"/>
  </si>
  <si>
    <t>トラック</t>
    <phoneticPr fontId="2"/>
  </si>
  <si>
    <t>1.5t</t>
    <phoneticPr fontId="2"/>
  </si>
  <si>
    <t>3〜3.5t</t>
    <phoneticPr fontId="2"/>
  </si>
  <si>
    <t>4〜4.5t</t>
    <phoneticPr fontId="2"/>
  </si>
  <si>
    <t>ライトバン</t>
    <phoneticPr fontId="2"/>
  </si>
  <si>
    <t>二輪駆動5名1,5L</t>
    <phoneticPr fontId="2"/>
  </si>
  <si>
    <t>二輪駆動5名2.0L</t>
    <phoneticPr fontId="2"/>
  </si>
  <si>
    <t>農用トラクタ（乗用・ホイール）</t>
    <phoneticPr fontId="2"/>
  </si>
  <si>
    <t>四輪駆動11kW(15PS）</t>
    <phoneticPr fontId="2"/>
  </si>
  <si>
    <t>四輪駆動22kW(30PS）</t>
    <phoneticPr fontId="2"/>
  </si>
  <si>
    <t>四輪駆動30〜44kW(40〜60PS）</t>
    <phoneticPr fontId="2"/>
  </si>
  <si>
    <t>四輪駆動52〜59kW(70〜80PS）</t>
    <phoneticPr fontId="2"/>
  </si>
  <si>
    <t>四輪駆動67〜88kW(90〜120PS）</t>
    <phoneticPr fontId="2"/>
  </si>
  <si>
    <t>農用トラクタ（乗用・クローラ）</t>
    <phoneticPr fontId="2"/>
  </si>
  <si>
    <t>30〜44kW(40〜60PS）</t>
    <phoneticPr fontId="2"/>
  </si>
  <si>
    <t>52〜59kW(70〜80PS）</t>
    <phoneticPr fontId="2"/>
  </si>
  <si>
    <t>67〜88kW(90〜120PS）</t>
    <phoneticPr fontId="2"/>
  </si>
  <si>
    <t>ロータリーティラー</t>
    <phoneticPr fontId="2"/>
  </si>
  <si>
    <t>作業幅1.6〜1.8m級</t>
    <phoneticPr fontId="2"/>
  </si>
  <si>
    <t>作業幅1.9〜2.0m級</t>
    <phoneticPr fontId="2"/>
  </si>
  <si>
    <t>作業幅2.1〜2.4m級</t>
    <phoneticPr fontId="2"/>
  </si>
  <si>
    <t>ボトムプラウ（直装式）</t>
    <phoneticPr fontId="2"/>
  </si>
  <si>
    <t>20インチ×3連</t>
    <phoneticPr fontId="2"/>
  </si>
  <si>
    <t>24インチ×2連</t>
    <phoneticPr fontId="2"/>
  </si>
  <si>
    <t>30インチ×1連</t>
    <phoneticPr fontId="2"/>
  </si>
  <si>
    <t>マニュアスプレッダ（牽引式）</t>
    <phoneticPr fontId="2"/>
  </si>
  <si>
    <t>積載質量1t級</t>
    <phoneticPr fontId="2"/>
  </si>
  <si>
    <t>積載質量2t級</t>
    <phoneticPr fontId="2"/>
  </si>
  <si>
    <t>積載質量3t級</t>
    <phoneticPr fontId="2"/>
  </si>
  <si>
    <t>サブソイラ（直装式）</t>
    <phoneticPr fontId="2"/>
  </si>
  <si>
    <t>1本爪</t>
    <phoneticPr fontId="2"/>
  </si>
  <si>
    <t>2本爪</t>
    <phoneticPr fontId="2"/>
  </si>
  <si>
    <t>3本爪</t>
    <phoneticPr fontId="2"/>
  </si>
  <si>
    <t>草刈機（肩掛式）</t>
    <phoneticPr fontId="2"/>
  </si>
  <si>
    <t>カッター径230mm</t>
    <phoneticPr fontId="2"/>
  </si>
  <si>
    <t>カッター径255mm</t>
    <phoneticPr fontId="2"/>
  </si>
  <si>
    <t>草刈機（ハンドガイド式）</t>
    <phoneticPr fontId="2"/>
  </si>
  <si>
    <t>刈幅70cm</t>
    <phoneticPr fontId="2"/>
  </si>
  <si>
    <t>刈幅95cm</t>
    <phoneticPr fontId="2"/>
  </si>
  <si>
    <t>刈幅150cm</t>
    <phoneticPr fontId="2"/>
  </si>
  <si>
    <t>刈幅170cm</t>
    <phoneticPr fontId="2"/>
  </si>
  <si>
    <t>チェーンソー</t>
    <phoneticPr fontId="2"/>
  </si>
  <si>
    <t>鋸長350mm、排気量34cc</t>
    <phoneticPr fontId="2"/>
  </si>
  <si>
    <t>鋸長500mm、排気量60cc</t>
    <phoneticPr fontId="2"/>
  </si>
  <si>
    <t>鋸長600mm、排気量80cc</t>
    <phoneticPr fontId="2"/>
  </si>
  <si>
    <t>薬剤散布機</t>
    <phoneticPr fontId="2"/>
  </si>
  <si>
    <t>1.5kW級</t>
    <phoneticPr fontId="2"/>
  </si>
  <si>
    <t>2.2kW級</t>
    <phoneticPr fontId="2"/>
  </si>
  <si>
    <t>作業補助</t>
    <phoneticPr fontId="2"/>
  </si>
  <si>
    <t>機械損料
円/h</t>
    <rPh sb="0" eb="4">
      <t>キカイソンリョウ</t>
    </rPh>
    <rPh sb="5" eb="6">
      <t>エン</t>
    </rPh>
    <phoneticPr fontId="2"/>
  </si>
  <si>
    <t>特殊運転手</t>
    <phoneticPr fontId="2"/>
  </si>
  <si>
    <t>一般運転手</t>
    <phoneticPr fontId="2"/>
  </si>
  <si>
    <t>軽作業員</t>
    <phoneticPr fontId="2"/>
  </si>
  <si>
    <t>作業員種別</t>
    <phoneticPr fontId="2"/>
  </si>
  <si>
    <t>時給</t>
    <phoneticPr fontId="2"/>
  </si>
  <si>
    <t>作業員種別</t>
    <phoneticPr fontId="2"/>
  </si>
  <si>
    <t>普通3t</t>
    <phoneticPr fontId="2"/>
  </si>
  <si>
    <t>普通6t</t>
    <phoneticPr fontId="2"/>
  </si>
  <si>
    <t>普通9t</t>
    <phoneticPr fontId="2"/>
  </si>
  <si>
    <t>普通11t</t>
    <phoneticPr fontId="2"/>
  </si>
  <si>
    <t>湿地4t</t>
    <phoneticPr fontId="2"/>
  </si>
  <si>
    <t>湿地7t</t>
    <phoneticPr fontId="2"/>
  </si>
  <si>
    <t>湿地10t</t>
    <phoneticPr fontId="2"/>
  </si>
  <si>
    <t>湿地13t</t>
    <phoneticPr fontId="2"/>
  </si>
  <si>
    <t>台数</t>
    <rPh sb="0" eb="2">
      <t>ダイスウ</t>
    </rPh>
    <phoneticPr fontId="2"/>
  </si>
  <si>
    <t>作業員種別</t>
    <rPh sb="0" eb="5">
      <t>サギョウインシュベツ</t>
    </rPh>
    <phoneticPr fontId="2"/>
  </si>
  <si>
    <t>使用する資機材</t>
    <rPh sb="0" eb="2">
      <t>シヨウ</t>
    </rPh>
    <rPh sb="4" eb="7">
      <t>シキザイ</t>
    </rPh>
    <phoneticPr fontId="2"/>
  </si>
  <si>
    <t>資機材名</t>
    <rPh sb="0" eb="4">
      <t>シキザイメイ</t>
    </rPh>
    <phoneticPr fontId="2"/>
  </si>
  <si>
    <t>規格・能力</t>
    <rPh sb="0" eb="2">
      <t>キカク</t>
    </rPh>
    <rPh sb="3" eb="5">
      <t>ノウリョク</t>
    </rPh>
    <phoneticPr fontId="2"/>
  </si>
  <si>
    <t>作業時間(h)</t>
    <rPh sb="0" eb="4">
      <t>サギョウジカン</t>
    </rPh>
    <phoneticPr fontId="2"/>
  </si>
  <si>
    <t>作業人数
（人）</t>
    <rPh sb="0" eb="4">
      <t>サギョウニンズウ</t>
    </rPh>
    <rPh sb="6" eb="7">
      <t>ニン</t>
    </rPh>
    <phoneticPr fontId="2"/>
  </si>
  <si>
    <t>〇作業スケジュール</t>
    <rPh sb="0" eb="2">
      <t>サギョウ</t>
    </rPh>
    <phoneticPr fontId="2"/>
  </si>
  <si>
    <t>特殊作業員</t>
    <rPh sb="2" eb="5">
      <t>サギョウイン</t>
    </rPh>
    <phoneticPr fontId="2"/>
  </si>
  <si>
    <t>特殊作業員</t>
    <rPh sb="0" eb="5">
      <t>トクシュサギョウイン</t>
    </rPh>
    <phoneticPr fontId="2"/>
  </si>
  <si>
    <t>特殊運転手</t>
    <rPh sb="0" eb="2">
      <t>トクシュ</t>
    </rPh>
    <rPh sb="2" eb="5">
      <t>ウンテンシュ</t>
    </rPh>
    <phoneticPr fontId="2"/>
  </si>
  <si>
    <t>参考様式１　荒廃農地等再生支援事業費算出表</t>
    <rPh sb="0" eb="2">
      <t>サンコウ</t>
    </rPh>
    <rPh sb="2" eb="4">
      <t>ヨウシキ</t>
    </rPh>
    <rPh sb="6" eb="17">
      <t>コウハイノウチトウサイセイシエンジギョウ</t>
    </rPh>
    <rPh sb="18" eb="21">
      <t>サンシュツヒョウ</t>
    </rPh>
    <phoneticPr fontId="2"/>
  </si>
  <si>
    <t>別シートのリストから番号を選択
※リストにない機械の場合は
その用途に近い機械の番号を選択</t>
    <rPh sb="0" eb="1">
      <t>ベツ</t>
    </rPh>
    <rPh sb="10" eb="12">
      <t>バンゴウ</t>
    </rPh>
    <rPh sb="13" eb="15">
      <t>センタク</t>
    </rPh>
    <rPh sb="23" eb="25">
      <t>キカイ</t>
    </rPh>
    <rPh sb="26" eb="28">
      <t>バアイ</t>
    </rPh>
    <rPh sb="32" eb="34">
      <t>ヨウト</t>
    </rPh>
    <rPh sb="35" eb="36">
      <t>チカ</t>
    </rPh>
    <rPh sb="37" eb="39">
      <t>キカイ</t>
    </rPh>
    <rPh sb="40" eb="42">
      <t>バンゴウ</t>
    </rPh>
    <rPh sb="43" eb="45">
      <t>センタク</t>
    </rPh>
    <phoneticPr fontId="2"/>
  </si>
  <si>
    <t>灰色の箇所は編集不可</t>
    <rPh sb="0" eb="2">
      <t>ハイイロ</t>
    </rPh>
    <rPh sb="3" eb="5">
      <t>カショ</t>
    </rPh>
    <rPh sb="6" eb="10">
      <t>ヘンシュウフカ</t>
    </rPh>
    <phoneticPr fontId="2"/>
  </si>
  <si>
    <t>手動で計算</t>
    <rPh sb="0" eb="2">
      <t>シュドウ</t>
    </rPh>
    <rPh sb="3" eb="5">
      <t>ケイサン</t>
    </rPh>
    <phoneticPr fontId="2"/>
  </si>
  <si>
    <t>水戸市○○ー123</t>
    <rPh sb="0" eb="3">
      <t>ミトシ</t>
    </rPh>
    <phoneticPr fontId="2"/>
  </si>
  <si>
    <t>R6.11</t>
    <phoneticPr fontId="2"/>
  </si>
  <si>
    <t>粗耕起</t>
    <rPh sb="0" eb="1">
      <t>アラ</t>
    </rPh>
    <rPh sb="1" eb="3">
      <t>コウキ</t>
    </rPh>
    <phoneticPr fontId="2"/>
  </si>
  <si>
    <t>トラクター</t>
    <phoneticPr fontId="2"/>
  </si>
  <si>
    <t>98PS</t>
    <phoneticPr fontId="2"/>
  </si>
  <si>
    <t>サブソイラ</t>
    <phoneticPr fontId="2"/>
  </si>
  <si>
    <t>3本爪</t>
    <rPh sb="1" eb="3">
      <t>ホンツメ</t>
    </rPh>
    <phoneticPr fontId="2"/>
  </si>
  <si>
    <t>レベリング</t>
    <phoneticPr fontId="2"/>
  </si>
  <si>
    <t>レーザーレベラー</t>
    <phoneticPr fontId="2"/>
  </si>
  <si>
    <t>石灰散布</t>
    <rPh sb="0" eb="4">
      <t>セッカイサンプ</t>
    </rPh>
    <phoneticPr fontId="2"/>
  </si>
  <si>
    <t>57PS</t>
    <phoneticPr fontId="2"/>
  </si>
  <si>
    <t>ブロードキャスタ</t>
    <phoneticPr fontId="2"/>
  </si>
  <si>
    <t>耕転</t>
    <rPh sb="0" eb="1">
      <t>コウ</t>
    </rPh>
    <rPh sb="1" eb="2">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</si>
</sst>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_);[Red]\(0.0\)"/>
    <numFmt numFmtId="178" formatCode="0.0"/>
    <numFmt numFmtId="179" formatCode="0.0_ "/>
    <numFmt numFmtId="180" formatCode="0_);[Red]\(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b/>
      <sz val="11"/>
      <name val="ＭＳ ゴシック"/>
      <family val="3"/>
      <charset val="128"/>
    </font>
    <font>
      <sz val="11"/>
      <color theme="1"/>
      <name val="ＭＳ 明朝"/>
      <family val="1"/>
      <charset val="128"/>
    </font>
    <font>
      <sz val="18"/>
      <color rgb="FFFF0000"/>
      <name val="ＭＳ ゴシック"/>
      <family val="3"/>
      <charset val="128"/>
    </font>
    <font>
      <sz val="11"/>
      <color theme="1"/>
      <name val="HGP創英角ﾎﾟｯﾌﾟ体"/>
      <family val="3"/>
      <charset val="128"/>
    </font>
    <font>
      <sz val="11"/>
      <name val="ＭＳ 明朝"/>
      <family val="1"/>
      <charset val="128"/>
    </font>
    <font>
      <sz val="6"/>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right" vertical="center"/>
    </xf>
    <xf numFmtId="56" fontId="3" fillId="0" borderId="0" xfId="0" quotePrefix="1" applyNumberFormat="1" applyFont="1" applyBorder="1">
      <alignment vertical="center"/>
    </xf>
    <xf numFmtId="0" fontId="3" fillId="0" borderId="0"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8" fontId="3" fillId="0" borderId="1" xfId="1" applyFont="1" applyBorder="1">
      <alignment vertical="center"/>
    </xf>
    <xf numFmtId="38" fontId="3" fillId="0" borderId="4" xfId="0" applyNumberFormat="1" applyFont="1" applyBorder="1">
      <alignment vertical="center"/>
    </xf>
    <xf numFmtId="38" fontId="3" fillId="0" borderId="0" xfId="0" applyNumberFormat="1"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lignment vertical="center"/>
    </xf>
    <xf numFmtId="38" fontId="3" fillId="0" borderId="0" xfId="0" applyNumberFormat="1"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lignment vertical="center"/>
    </xf>
    <xf numFmtId="0" fontId="6" fillId="0" borderId="10" xfId="0" applyFont="1" applyFill="1" applyBorder="1">
      <alignment vertical="center"/>
    </xf>
    <xf numFmtId="0" fontId="6" fillId="0" borderId="0" xfId="0" applyFont="1">
      <alignment vertical="center"/>
    </xf>
    <xf numFmtId="0" fontId="6" fillId="0" borderId="1" xfId="0" applyFont="1" applyBorder="1" applyAlignment="1">
      <alignment horizontal="center" vertical="center"/>
    </xf>
    <xf numFmtId="38" fontId="6" fillId="0" borderId="1" xfId="1" applyFont="1" applyBorder="1">
      <alignment vertical="center"/>
    </xf>
    <xf numFmtId="38" fontId="6" fillId="0" borderId="1" xfId="1" applyFont="1" applyFill="1" applyBorder="1">
      <alignment vertical="center"/>
    </xf>
    <xf numFmtId="0" fontId="6" fillId="0" borderId="1" xfId="0" applyFont="1" applyFill="1" applyBorder="1">
      <alignment vertical="center"/>
    </xf>
    <xf numFmtId="2" fontId="3" fillId="0" borderId="0" xfId="0" applyNumberFormat="1" applyFont="1" applyBorder="1" applyAlignment="1">
      <alignment horizontal="right" vertical="center"/>
    </xf>
    <xf numFmtId="0" fontId="3" fillId="0" borderId="0" xfId="0" applyFont="1" applyFill="1">
      <alignment vertical="center"/>
    </xf>
    <xf numFmtId="0" fontId="3" fillId="0" borderId="0" xfId="0" applyFont="1" applyBorder="1" applyAlignment="1">
      <alignment horizontal="center" vertical="center" wrapText="1"/>
    </xf>
    <xf numFmtId="176" fontId="5" fillId="0" borderId="0" xfId="1" applyNumberFormat="1" applyFont="1" applyFill="1" applyBorder="1" applyAlignment="1">
      <alignment horizontal="right" vertical="center"/>
    </xf>
    <xf numFmtId="176" fontId="3" fillId="0" borderId="0" xfId="1" applyNumberFormat="1" applyFont="1" applyBorder="1" applyAlignment="1">
      <alignment horizontal="right" vertical="center"/>
    </xf>
    <xf numFmtId="0" fontId="3" fillId="2" borderId="1" xfId="0" applyFont="1" applyFill="1" applyBorder="1">
      <alignment vertical="center"/>
    </xf>
    <xf numFmtId="0" fontId="3" fillId="0" borderId="14" xfId="0" applyFont="1" applyFill="1" applyBorder="1">
      <alignment vertical="center"/>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38" fontId="6" fillId="0" borderId="1" xfId="1" applyFont="1" applyBorder="1" applyAlignment="1">
      <alignment horizontal="center" vertical="center"/>
    </xf>
    <xf numFmtId="177" fontId="6" fillId="0" borderId="1" xfId="0" applyNumberFormat="1" applyFont="1" applyBorder="1">
      <alignment vertical="center"/>
    </xf>
    <xf numFmtId="177" fontId="6" fillId="0" borderId="1" xfId="0" applyNumberFormat="1" applyFont="1" applyBorder="1" applyAlignment="1">
      <alignment horizontal="right" vertical="center"/>
    </xf>
    <xf numFmtId="177" fontId="6" fillId="0" borderId="1" xfId="0" applyNumberFormat="1" applyFont="1" applyBorder="1" applyAlignment="1">
      <alignment horizontal="center" vertical="center"/>
    </xf>
    <xf numFmtId="40" fontId="3" fillId="3" borderId="1" xfId="1" applyNumberFormat="1" applyFont="1" applyFill="1" applyBorder="1" applyProtection="1">
      <alignment vertical="center"/>
    </xf>
    <xf numFmtId="38" fontId="3" fillId="3" borderId="1" xfId="1" applyFont="1" applyFill="1" applyBorder="1" applyProtection="1">
      <alignment vertical="center"/>
    </xf>
    <xf numFmtId="0" fontId="3" fillId="3" borderId="1" xfId="0" applyFont="1" applyFill="1" applyBorder="1" applyProtection="1">
      <alignment vertical="center"/>
    </xf>
    <xf numFmtId="0" fontId="3" fillId="0" borderId="0" xfId="0" applyFont="1" applyProtection="1">
      <alignment vertical="center"/>
    </xf>
    <xf numFmtId="38" fontId="4" fillId="3" borderId="1" xfId="0" applyNumberFormat="1" applyFont="1" applyFill="1" applyBorder="1" applyProtection="1">
      <alignment vertical="center"/>
    </xf>
    <xf numFmtId="38" fontId="3" fillId="3" borderId="1" xfId="0" applyNumberFormat="1" applyFont="1" applyFill="1" applyBorder="1" applyProtection="1">
      <alignment vertical="center"/>
    </xf>
    <xf numFmtId="38" fontId="3" fillId="3" borderId="1" xfId="1" applyNumberFormat="1" applyFont="1" applyFill="1" applyBorder="1" applyProtection="1">
      <alignment vertical="center"/>
    </xf>
    <xf numFmtId="40" fontId="3" fillId="3" borderId="1" xfId="1" applyNumberFormat="1" applyFont="1" applyFill="1" applyBorder="1" applyAlignment="1" applyProtection="1">
      <alignment horizontal="center" vertical="center"/>
    </xf>
    <xf numFmtId="38" fontId="4" fillId="0" borderId="4" xfId="0" applyNumberFormat="1" applyFont="1" applyFill="1" applyBorder="1" applyProtection="1">
      <alignment vertical="center"/>
    </xf>
    <xf numFmtId="38" fontId="4" fillId="0" borderId="3" xfId="0" applyNumberFormat="1" applyFont="1" applyFill="1" applyBorder="1" applyProtection="1">
      <alignment vertical="center"/>
    </xf>
    <xf numFmtId="38" fontId="3" fillId="3" borderId="1" xfId="1" applyNumberFormat="1" applyFont="1" applyFill="1" applyBorder="1" applyAlignment="1" applyProtection="1">
      <alignment horizontal="center" vertical="center"/>
    </xf>
    <xf numFmtId="38" fontId="3" fillId="3" borderId="1" xfId="1" applyFont="1" applyFill="1" applyBorder="1" applyAlignment="1" applyProtection="1">
      <alignment horizontal="center" vertical="center"/>
    </xf>
    <xf numFmtId="40" fontId="3" fillId="3" borderId="1" xfId="1" applyNumberFormat="1" applyFont="1" applyFill="1" applyBorder="1" applyAlignment="1" applyProtection="1">
      <alignment vertical="center" shrinkToFit="1"/>
    </xf>
    <xf numFmtId="179" fontId="3" fillId="0" borderId="1" xfId="0" applyNumberFormat="1" applyFont="1" applyBorder="1">
      <alignment vertical="center"/>
    </xf>
    <xf numFmtId="180" fontId="3" fillId="3" borderId="1" xfId="1" applyNumberFormat="1" applyFont="1" applyFill="1" applyBorder="1" applyAlignment="1" applyProtection="1">
      <alignment vertical="center" shrinkToFit="1"/>
    </xf>
    <xf numFmtId="178" fontId="8" fillId="0" borderId="1" xfId="0" applyNumberFormat="1" applyFont="1" applyBorder="1" applyAlignment="1">
      <alignment horizontal="right" vertical="center"/>
    </xf>
    <xf numFmtId="1" fontId="8" fillId="0" borderId="1" xfId="0" applyNumberFormat="1" applyFont="1" applyBorder="1" applyAlignment="1">
      <alignment horizontal="right" vertical="center"/>
    </xf>
    <xf numFmtId="0" fontId="8" fillId="0" borderId="1" xfId="0" quotePrefix="1" applyNumberFormat="1" applyFont="1" applyBorder="1">
      <alignment vertical="center"/>
    </xf>
    <xf numFmtId="0" fontId="8" fillId="0" borderId="1" xfId="0" applyFont="1" applyBorder="1" applyAlignment="1">
      <alignment vertical="center" wrapText="1"/>
    </xf>
    <xf numFmtId="178" fontId="8" fillId="0" borderId="1" xfId="0" applyNumberFormat="1" applyFont="1" applyBorder="1">
      <alignment vertical="center"/>
    </xf>
    <xf numFmtId="0" fontId="3" fillId="0" borderId="1" xfId="0" applyFont="1" applyFill="1" applyBorder="1">
      <alignment vertical="center"/>
    </xf>
    <xf numFmtId="38" fontId="3" fillId="0" borderId="1" xfId="1" applyNumberFormat="1" applyFont="1" applyFill="1" applyBorder="1">
      <alignment vertical="center"/>
    </xf>
    <xf numFmtId="40" fontId="3" fillId="0" borderId="1" xfId="1" applyNumberFormat="1" applyFont="1" applyFill="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3" xfId="0" applyFont="1" applyFill="1" applyBorder="1" applyAlignment="1">
      <alignment horizontal="center" vertical="center" wrapText="1"/>
    </xf>
    <xf numFmtId="177" fontId="9" fillId="0" borderId="1" xfId="0" applyNumberFormat="1" applyFont="1" applyFill="1" applyBorder="1">
      <alignment vertical="center"/>
    </xf>
    <xf numFmtId="177" fontId="10" fillId="0" borderId="1" xfId="0" applyNumberFormat="1" applyFont="1" applyBorder="1" applyAlignment="1">
      <alignment horizontal="center" vertical="center"/>
    </xf>
    <xf numFmtId="0" fontId="3" fillId="0" borderId="1" xfId="0" quotePrefix="1" applyNumberFormat="1" applyFont="1" applyBorder="1">
      <alignment vertical="center"/>
    </xf>
    <xf numFmtId="0" fontId="3" fillId="0" borderId="1" xfId="0" applyFont="1" applyBorder="1" applyAlignment="1">
      <alignment vertical="center" wrapText="1"/>
    </xf>
    <xf numFmtId="178" fontId="3" fillId="0" borderId="1" xfId="0" applyNumberFormat="1" applyFont="1" applyBorder="1">
      <alignment vertical="center"/>
    </xf>
    <xf numFmtId="178" fontId="3" fillId="0" borderId="1" xfId="0" applyNumberFormat="1" applyFont="1" applyBorder="1" applyAlignment="1">
      <alignment horizontal="right" vertical="center"/>
    </xf>
    <xf numFmtId="1" fontId="3" fillId="0" borderId="1" xfId="0" applyNumberFormat="1"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4" borderId="0" xfId="0" applyFont="1" applyFill="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285752</xdr:colOff>
      <xdr:row>33</xdr:row>
      <xdr:rowOff>1</xdr:rowOff>
    </xdr:from>
    <xdr:to>
      <xdr:col>3</xdr:col>
      <xdr:colOff>250032</xdr:colOff>
      <xdr:row>34</xdr:row>
      <xdr:rowOff>47626</xdr:rowOff>
    </xdr:to>
    <xdr:sp macro="" textlink="">
      <xdr:nvSpPr>
        <xdr:cNvPr id="2" name="角丸四角形吹き出し 1"/>
        <xdr:cNvSpPr/>
      </xdr:nvSpPr>
      <xdr:spPr>
        <a:xfrm>
          <a:off x="1819277" y="8258176"/>
          <a:ext cx="1574005" cy="285750"/>
        </a:xfrm>
        <a:prstGeom prst="wedgeRoundRectCallout">
          <a:avLst>
            <a:gd name="adj1" fmla="val -165715"/>
            <a:gd name="adj2" fmla="val -11325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w="3175">
                <a:noFill/>
              </a:ln>
              <a:solidFill>
                <a:sysClr val="windowText" lastClr="000000"/>
              </a:solidFill>
              <a:latin typeface="ＭＳ ゴシック" panose="020B0609070205080204" pitchFamily="49" charset="-128"/>
              <a:ea typeface="ＭＳ ゴシック" panose="020B0609070205080204" pitchFamily="49" charset="-128"/>
            </a:rPr>
            <a:t>記載しない行は削除</a:t>
          </a:r>
        </a:p>
      </xdr:txBody>
    </xdr:sp>
    <xdr:clientData/>
  </xdr:twoCellAnchor>
  <xdr:twoCellAnchor>
    <xdr:from>
      <xdr:col>3</xdr:col>
      <xdr:colOff>315057</xdr:colOff>
      <xdr:row>4</xdr:row>
      <xdr:rowOff>175846</xdr:rowOff>
    </xdr:from>
    <xdr:to>
      <xdr:col>5</xdr:col>
      <xdr:colOff>241789</xdr:colOff>
      <xdr:row>7</xdr:row>
      <xdr:rowOff>29308</xdr:rowOff>
    </xdr:to>
    <xdr:sp macro="" textlink="">
      <xdr:nvSpPr>
        <xdr:cNvPr id="3" name="角丸四角形吹き出し 2"/>
        <xdr:cNvSpPr/>
      </xdr:nvSpPr>
      <xdr:spPr>
        <a:xfrm>
          <a:off x="3458307" y="1128346"/>
          <a:ext cx="2546107" cy="567837"/>
        </a:xfrm>
        <a:prstGeom prst="wedgeRoundRectCallout">
          <a:avLst>
            <a:gd name="adj1" fmla="val 61111"/>
            <a:gd name="adj2" fmla="val 22218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w="3175">
                <a:noFill/>
              </a:ln>
              <a:solidFill>
                <a:sysClr val="windowText" lastClr="000000"/>
              </a:solidFill>
              <a:latin typeface="ＭＳ ゴシック" panose="020B0609070205080204" pitchFamily="49" charset="-128"/>
              <a:ea typeface="ＭＳ ゴシック" panose="020B0609070205080204" pitchFamily="49" charset="-128"/>
            </a:rPr>
            <a:t>リストにない機械の場合はその用途に類似した機械の番号を記載する。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D190"/>
  <sheetViews>
    <sheetView tabSelected="1" view="pageBreakPreview" zoomScale="80" zoomScaleNormal="80" zoomScaleSheetLayoutView="80" workbookViewId="0">
      <selection activeCell="M26" sqref="M26:P32"/>
    </sheetView>
  </sheetViews>
  <sheetFormatPr defaultRowHeight="13.5" x14ac:dyDescent="0.4"/>
  <cols>
    <col min="1" max="1" width="9" style="1"/>
    <col min="2" max="2" width="11.125" style="1" customWidth="1"/>
    <col min="3" max="3" width="21.125" style="1" customWidth="1"/>
    <col min="4" max="4" width="18.75" style="1" customWidth="1"/>
    <col min="5" max="5" width="15.625" style="1" customWidth="1"/>
    <col min="6" max="6" width="11.125" style="1" customWidth="1"/>
    <col min="7" max="8" width="15.25" style="1" customWidth="1"/>
    <col min="9" max="9" width="7.125" style="1" customWidth="1"/>
    <col min="10" max="11" width="9.625" style="1" customWidth="1"/>
    <col min="12" max="12" width="12.875" style="1" customWidth="1"/>
    <col min="13" max="13" width="8.625" style="1" customWidth="1"/>
    <col min="14" max="14" width="9.75" style="1" customWidth="1"/>
    <col min="15" max="15" width="13" style="1" customWidth="1"/>
    <col min="16" max="25" width="9.75" style="1" customWidth="1"/>
    <col min="26" max="26" width="12.625" style="1" customWidth="1"/>
    <col min="27" max="27" width="11.625" style="1" customWidth="1"/>
    <col min="28" max="28" width="13.125" style="1" customWidth="1"/>
    <col min="29" max="29" width="9" style="1"/>
    <col min="30" max="30" width="10.5" style="1" bestFit="1" customWidth="1"/>
    <col min="31" max="16384" width="9" style="1"/>
  </cols>
  <sheetData>
    <row r="1" spans="2:14" ht="18.75" customHeight="1" x14ac:dyDescent="0.4">
      <c r="B1" s="1" t="s">
        <v>139</v>
      </c>
      <c r="J1" s="86" t="s">
        <v>141</v>
      </c>
      <c r="K1" s="86"/>
      <c r="L1" s="86"/>
    </row>
    <row r="2" spans="2:14" ht="18.75" customHeight="1" x14ac:dyDescent="0.4"/>
    <row r="3" spans="2:14" ht="18.75" customHeight="1" x14ac:dyDescent="0.4">
      <c r="B3" s="1" t="s">
        <v>0</v>
      </c>
    </row>
    <row r="4" spans="2:14" ht="18.75" customHeight="1" x14ac:dyDescent="0.4">
      <c r="B4" s="2" t="s">
        <v>1</v>
      </c>
      <c r="C4" s="2" t="s">
        <v>2</v>
      </c>
      <c r="D4" s="2" t="s">
        <v>3</v>
      </c>
      <c r="E4" s="2"/>
      <c r="F4" s="2"/>
      <c r="G4" s="2"/>
      <c r="H4" s="2"/>
      <c r="I4" s="2"/>
      <c r="J4" s="16" t="s">
        <v>4</v>
      </c>
      <c r="K4" s="20" t="s">
        <v>26</v>
      </c>
      <c r="L4" s="3"/>
      <c r="M4" s="3"/>
    </row>
    <row r="5" spans="2:14" ht="18.75" customHeight="1" x14ac:dyDescent="0.4">
      <c r="B5" s="59"/>
      <c r="C5" s="60"/>
      <c r="D5" s="61"/>
      <c r="E5" s="55"/>
      <c r="F5" s="55"/>
      <c r="G5" s="55"/>
      <c r="H5" s="55"/>
      <c r="I5" s="18"/>
      <c r="J5" s="57"/>
      <c r="K5" s="58"/>
      <c r="L5" s="29"/>
      <c r="M5" s="5"/>
    </row>
    <row r="6" spans="2:14" ht="18.75" customHeight="1" x14ac:dyDescent="0.4">
      <c r="B6" s="6"/>
      <c r="C6" s="7"/>
      <c r="D6" s="5"/>
      <c r="E6" s="5"/>
      <c r="F6" s="5"/>
      <c r="G6" s="5"/>
      <c r="H6" s="5"/>
      <c r="I6" s="5"/>
      <c r="J6" s="5"/>
      <c r="K6" s="5"/>
      <c r="L6" s="5"/>
      <c r="M6" s="5"/>
      <c r="N6" s="5"/>
    </row>
    <row r="7" spans="2:14" ht="18.75" customHeight="1" x14ac:dyDescent="0.4">
      <c r="B7" s="6" t="s">
        <v>135</v>
      </c>
      <c r="C7" s="7"/>
      <c r="D7" s="7"/>
      <c r="E7" s="7"/>
      <c r="F7" s="7"/>
      <c r="G7" s="7"/>
      <c r="H7" s="7"/>
      <c r="I7" s="7"/>
      <c r="J7" s="5"/>
      <c r="K7" s="5"/>
      <c r="L7" s="5"/>
      <c r="M7" s="5"/>
    </row>
    <row r="8" spans="2:14" ht="18.75" customHeight="1" x14ac:dyDescent="0.4">
      <c r="B8" s="75" t="s">
        <v>6</v>
      </c>
      <c r="C8" s="75" t="s">
        <v>7</v>
      </c>
      <c r="D8" s="80" t="s">
        <v>130</v>
      </c>
      <c r="E8" s="81"/>
      <c r="F8" s="81"/>
      <c r="G8" s="81"/>
      <c r="H8" s="81"/>
      <c r="I8" s="82"/>
      <c r="J8" s="76" t="s">
        <v>15</v>
      </c>
      <c r="K8" s="76"/>
      <c r="L8" s="76"/>
      <c r="M8" s="5"/>
    </row>
    <row r="9" spans="2:14" ht="11.25" customHeight="1" x14ac:dyDescent="0.4">
      <c r="B9" s="75"/>
      <c r="C9" s="75"/>
      <c r="D9" s="83"/>
      <c r="E9" s="84"/>
      <c r="F9" s="84"/>
      <c r="G9" s="84"/>
      <c r="H9" s="84"/>
      <c r="I9" s="85"/>
      <c r="J9" s="76"/>
      <c r="K9" s="76"/>
      <c r="L9" s="76"/>
      <c r="M9" s="4"/>
    </row>
    <row r="10" spans="2:14" ht="40.5" customHeight="1" x14ac:dyDescent="0.4">
      <c r="B10" s="75"/>
      <c r="C10" s="75"/>
      <c r="D10" s="36" t="s">
        <v>131</v>
      </c>
      <c r="E10" s="12" t="s">
        <v>132</v>
      </c>
      <c r="F10" s="77" t="s">
        <v>140</v>
      </c>
      <c r="G10" s="78"/>
      <c r="H10" s="79"/>
      <c r="I10" s="37" t="s">
        <v>128</v>
      </c>
      <c r="J10" s="11" t="s">
        <v>133</v>
      </c>
      <c r="K10" s="11" t="s">
        <v>134</v>
      </c>
      <c r="L10" s="11" t="s">
        <v>129</v>
      </c>
      <c r="M10" s="10"/>
    </row>
    <row r="11" spans="2:14" ht="18.75" customHeight="1" x14ac:dyDescent="0.4">
      <c r="B11" s="2"/>
      <c r="C11" s="2"/>
      <c r="D11" s="62"/>
      <c r="E11" s="62"/>
      <c r="F11" s="62"/>
      <c r="G11" s="56" t="str">
        <f>IFERROR(VLOOKUP($F11,'リスト（編集不可）'!$A$1:$G$72,2),"")</f>
        <v/>
      </c>
      <c r="H11" s="54" t="str">
        <f>IFERROR(VLOOKUP($F11,'リスト（編集不可）'!$A$1:$G$72,3),"")</f>
        <v/>
      </c>
      <c r="I11" s="63"/>
      <c r="J11" s="62"/>
      <c r="K11" s="62"/>
      <c r="L11" s="49" t="e">
        <f>VLOOKUP($F11,'リスト（編集不可）'!$A$1:$G$72,7)</f>
        <v>#N/A</v>
      </c>
      <c r="M11" s="35"/>
    </row>
    <row r="12" spans="2:14" ht="18.75" customHeight="1" x14ac:dyDescent="0.4">
      <c r="B12" s="2"/>
      <c r="C12" s="2"/>
      <c r="D12" s="62"/>
      <c r="E12" s="62"/>
      <c r="F12" s="62"/>
      <c r="G12" s="56" t="str">
        <f>IFERROR(VLOOKUP($F12,'リスト（編集不可）'!$A$1:$G$72,2),"")</f>
        <v/>
      </c>
      <c r="H12" s="54" t="str">
        <f>IFERROR(VLOOKUP($F12,'リスト（編集不可）'!$A$1:$G$72,3),"")</f>
        <v/>
      </c>
      <c r="I12" s="63"/>
      <c r="J12" s="62"/>
      <c r="K12" s="62"/>
      <c r="L12" s="52" t="e">
        <f>VLOOKUP($F12,'リスト（編集不可）'!$A$1:$G$72,7)</f>
        <v>#N/A</v>
      </c>
      <c r="M12" s="35"/>
    </row>
    <row r="13" spans="2:14" ht="18.75" customHeight="1" x14ac:dyDescent="0.4">
      <c r="B13" s="2"/>
      <c r="C13" s="2"/>
      <c r="D13" s="62"/>
      <c r="E13" s="62"/>
      <c r="F13" s="62"/>
      <c r="G13" s="56" t="str">
        <f>IFERROR(VLOOKUP($F13,'リスト（編集不可）'!$A$1:$G$72,2),"")</f>
        <v/>
      </c>
      <c r="H13" s="54" t="str">
        <f>IFERROR(VLOOKUP($F13,'リスト（編集不可）'!$A$1:$G$72,3),"")</f>
        <v/>
      </c>
      <c r="I13" s="63"/>
      <c r="J13" s="62"/>
      <c r="K13" s="62"/>
      <c r="L13" s="53" t="e">
        <f>VLOOKUP($F13,'リスト（編集不可）'!$A$1:$G$72,7)</f>
        <v>#N/A</v>
      </c>
      <c r="M13" s="35"/>
    </row>
    <row r="14" spans="2:14" ht="18.75" customHeight="1" x14ac:dyDescent="0.4">
      <c r="B14" s="2"/>
      <c r="C14" s="2"/>
      <c r="D14" s="2"/>
      <c r="E14" s="62"/>
      <c r="F14" s="62"/>
      <c r="G14" s="56" t="str">
        <f>IFERROR(VLOOKUP($F14,'リスト（編集不可）'!$A$1:$G$72,2),"")</f>
        <v/>
      </c>
      <c r="H14" s="54" t="str">
        <f>IFERROR(VLOOKUP($F14,'リスト（編集不可）'!$A$1:$G$72,3),"")</f>
        <v/>
      </c>
      <c r="I14" s="63"/>
      <c r="J14" s="62"/>
      <c r="K14" s="62"/>
      <c r="L14" s="53" t="e">
        <f>VLOOKUP($F14,'リスト（編集不可）'!$A$1:$G$72,7)</f>
        <v>#N/A</v>
      </c>
      <c r="M14" s="35"/>
    </row>
    <row r="15" spans="2:14" ht="18.75" customHeight="1" x14ac:dyDescent="0.4">
      <c r="B15" s="2"/>
      <c r="C15" s="2"/>
      <c r="D15" s="2"/>
      <c r="E15" s="62"/>
      <c r="F15" s="62"/>
      <c r="G15" s="56" t="str">
        <f>IFERROR(VLOOKUP($F15,'リスト（編集不可）'!$A$1:$G$72,2),"")</f>
        <v/>
      </c>
      <c r="H15" s="54" t="str">
        <f>IFERROR(VLOOKUP($F15,'リスト（編集不可）'!$A$1:$G$72,3),"")</f>
        <v/>
      </c>
      <c r="I15" s="63"/>
      <c r="J15" s="62"/>
      <c r="K15" s="62"/>
      <c r="L15" s="53" t="e">
        <f>VLOOKUP($F15,'リスト（編集不可）'!$A$1:$G$72,7)</f>
        <v>#N/A</v>
      </c>
      <c r="M15" s="35"/>
    </row>
    <row r="16" spans="2:14" ht="18.75" customHeight="1" x14ac:dyDescent="0.4">
      <c r="B16" s="2"/>
      <c r="C16" s="2"/>
      <c r="D16" s="2"/>
      <c r="E16" s="62"/>
      <c r="F16" s="62"/>
      <c r="G16" s="56" t="str">
        <f>IFERROR(VLOOKUP($F16,'リスト（編集不可）'!$A$1:$G$72,2),"")</f>
        <v/>
      </c>
      <c r="H16" s="54" t="str">
        <f>IFERROR(VLOOKUP($F16,'リスト（編集不可）'!$A$1:$G$72,3),"")</f>
        <v/>
      </c>
      <c r="I16" s="63"/>
      <c r="J16" s="62"/>
      <c r="K16" s="62"/>
      <c r="L16" s="53" t="e">
        <f>VLOOKUP($F16,'リスト（編集不可）'!$A$1:$G$72,7)</f>
        <v>#N/A</v>
      </c>
      <c r="M16" s="35"/>
    </row>
    <row r="17" spans="2:30" ht="18.75" customHeight="1" x14ac:dyDescent="0.4">
      <c r="B17" s="2"/>
      <c r="C17" s="2"/>
      <c r="D17" s="2"/>
      <c r="E17" s="62"/>
      <c r="F17" s="62"/>
      <c r="G17" s="56" t="str">
        <f>IFERROR(VLOOKUP($F17,'リスト（編集不可）'!$A$1:$G$72,2),"")</f>
        <v/>
      </c>
      <c r="H17" s="54" t="str">
        <f>IFERROR(VLOOKUP($F17,'リスト（編集不可）'!$A$1:$G$72,3),"")</f>
        <v/>
      </c>
      <c r="I17" s="63"/>
      <c r="J17" s="62"/>
      <c r="K17" s="62"/>
      <c r="L17" s="53" t="e">
        <f>VLOOKUP($F17,'リスト（編集不可）'!$A$1:$G$72,7)</f>
        <v>#N/A</v>
      </c>
      <c r="M17" s="35"/>
    </row>
    <row r="18" spans="2:30" ht="18.75" customHeight="1" x14ac:dyDescent="0.4">
      <c r="B18" s="1" t="s">
        <v>14</v>
      </c>
      <c r="J18" s="1">
        <f>SUM(J11:J17)</f>
        <v>0</v>
      </c>
      <c r="AD18" s="19"/>
    </row>
    <row r="19" spans="2:30" ht="18.75" customHeight="1" x14ac:dyDescent="0.4"/>
    <row r="20" spans="2:30" ht="18.75" customHeight="1" x14ac:dyDescent="0.4"/>
    <row r="21" spans="2:30" ht="18.75" customHeight="1" x14ac:dyDescent="0.4">
      <c r="AD21" s="19"/>
    </row>
    <row r="22" spans="2:30" ht="18.75" customHeight="1" x14ac:dyDescent="0.4">
      <c r="B22" s="8" t="s">
        <v>5</v>
      </c>
      <c r="D22" s="9"/>
      <c r="E22" s="9"/>
      <c r="F22" s="9"/>
      <c r="G22" s="9"/>
      <c r="H22" s="9"/>
      <c r="I22" s="9"/>
      <c r="J22" s="9"/>
      <c r="K22" s="9"/>
      <c r="L22" s="9"/>
      <c r="M22" s="9"/>
      <c r="N22" s="9"/>
    </row>
    <row r="23" spans="2:30" ht="18.75" customHeight="1" x14ac:dyDescent="0.4">
      <c r="B23" s="76" t="s">
        <v>8</v>
      </c>
      <c r="C23" s="76"/>
      <c r="D23" s="75" t="s">
        <v>9</v>
      </c>
      <c r="E23" s="75"/>
      <c r="F23" s="75"/>
      <c r="G23" s="75"/>
      <c r="H23" s="75"/>
      <c r="I23" s="75"/>
      <c r="J23" s="75"/>
      <c r="K23" s="75"/>
      <c r="L23" s="87" t="s">
        <v>27</v>
      </c>
      <c r="M23" s="80" t="s">
        <v>10</v>
      </c>
      <c r="N23" s="81"/>
      <c r="O23" s="82"/>
      <c r="P23" s="75" t="s">
        <v>11</v>
      </c>
    </row>
    <row r="24" spans="2:30" customFormat="1" ht="18.75" customHeight="1" x14ac:dyDescent="0.4">
      <c r="B24" s="76"/>
      <c r="C24" s="76"/>
      <c r="D24" s="75" t="s">
        <v>12</v>
      </c>
      <c r="E24" s="75"/>
      <c r="F24" s="75"/>
      <c r="G24" s="75"/>
      <c r="H24" s="75" t="s">
        <v>13</v>
      </c>
      <c r="I24" s="75"/>
      <c r="J24" s="75"/>
      <c r="K24" s="75" t="s">
        <v>14</v>
      </c>
      <c r="L24" s="88"/>
      <c r="M24" s="83"/>
      <c r="N24" s="84"/>
      <c r="O24" s="85"/>
      <c r="P24" s="75"/>
      <c r="Q24" s="1"/>
    </row>
    <row r="25" spans="2:30" customFormat="1" ht="36" customHeight="1" x14ac:dyDescent="0.4">
      <c r="B25" s="11" t="s">
        <v>113</v>
      </c>
      <c r="C25" s="12" t="s">
        <v>8</v>
      </c>
      <c r="D25" s="11" t="s">
        <v>16</v>
      </c>
      <c r="E25" s="17" t="s">
        <v>17</v>
      </c>
      <c r="F25" s="11" t="s">
        <v>18</v>
      </c>
      <c r="G25" s="12" t="s">
        <v>19</v>
      </c>
      <c r="H25" s="11" t="s">
        <v>20</v>
      </c>
      <c r="I25" s="11" t="s">
        <v>21</v>
      </c>
      <c r="J25" s="16" t="s">
        <v>19</v>
      </c>
      <c r="K25" s="75"/>
      <c r="L25" s="20" t="s">
        <v>28</v>
      </c>
      <c r="M25" s="17" t="s">
        <v>118</v>
      </c>
      <c r="N25" s="21" t="s">
        <v>119</v>
      </c>
      <c r="O25" s="16" t="s">
        <v>19</v>
      </c>
      <c r="P25" s="75"/>
      <c r="Q25" s="1"/>
    </row>
    <row r="26" spans="2:30" customFormat="1" ht="18.75" customHeight="1" x14ac:dyDescent="0.4">
      <c r="B26" s="42" t="e">
        <f>ROUNDDOWN(VLOOKUP($F11,'リスト（編集不可）'!$A$1:$G$72,4),0)</f>
        <v>#N/A</v>
      </c>
      <c r="C26" s="43" t="e">
        <f>I11*J11*B26</f>
        <v>#N/A</v>
      </c>
      <c r="D26" s="42" t="e">
        <f>VLOOKUP($F11,'リスト（編集不可）'!$A$1:$G$72,5)</f>
        <v>#N/A</v>
      </c>
      <c r="E26" s="44" t="e">
        <f>D26*J11*I11</f>
        <v>#N/A</v>
      </c>
      <c r="F26" s="64"/>
      <c r="G26" s="43" t="e">
        <f>E26*F26</f>
        <v>#N/A</v>
      </c>
      <c r="H26" s="2"/>
      <c r="I26" s="2"/>
      <c r="J26" s="43">
        <f t="shared" ref="J26:J28" si="0">H26*I26</f>
        <v>0</v>
      </c>
      <c r="K26" s="43" t="e">
        <f t="shared" ref="K26:K32" si="1">SUM(G26+J26)</f>
        <v>#N/A</v>
      </c>
      <c r="L26" s="13"/>
      <c r="M26" s="48" t="e">
        <f>VLOOKUP($F11,'リスト（編集不可）'!$A$1:$G$72,6)</f>
        <v>#N/A</v>
      </c>
      <c r="N26" s="49" t="e">
        <f>VLOOKUP($F11,'リスト（編集不可）'!$A$1:$G$72,7)</f>
        <v>#N/A</v>
      </c>
      <c r="O26" s="43" t="e">
        <f t="shared" ref="O26:O32" si="2">J11*K11*M26</f>
        <v>#N/A</v>
      </c>
      <c r="P26" s="47" t="e">
        <f>C26+K26+L26+O26</f>
        <v>#N/A</v>
      </c>
      <c r="Q26" s="1"/>
    </row>
    <row r="27" spans="2:30" customFormat="1" ht="18.75" customHeight="1" x14ac:dyDescent="0.4">
      <c r="B27" s="42" t="e">
        <f>ROUNDDOWN(VLOOKUP($F12,'リスト（編集不可）'!$A$1:$G$72,4),0)</f>
        <v>#N/A</v>
      </c>
      <c r="C27" s="43" t="e">
        <f t="shared" ref="C27:C32" si="3">I12*J12*B27</f>
        <v>#N/A</v>
      </c>
      <c r="D27" s="42" t="e">
        <f>VLOOKUP($F12,'リスト（編集不可）'!$A$1:$G$72,5)</f>
        <v>#N/A</v>
      </c>
      <c r="E27" s="44" t="e">
        <f t="shared" ref="E27:E32" si="4">D27*J12*I12</f>
        <v>#N/A</v>
      </c>
      <c r="F27" s="64"/>
      <c r="G27" s="43" t="e">
        <f t="shared" ref="G27:G32" si="5">E27*F27</f>
        <v>#N/A</v>
      </c>
      <c r="H27" s="2"/>
      <c r="I27" s="2"/>
      <c r="J27" s="43">
        <f t="shared" si="0"/>
        <v>0</v>
      </c>
      <c r="K27" s="43" t="e">
        <f t="shared" si="1"/>
        <v>#N/A</v>
      </c>
      <c r="L27" s="13"/>
      <c r="M27" s="48" t="e">
        <f>VLOOKUP($F12,'リスト（編集不可）'!$A$1:$G$72,6)</f>
        <v>#N/A</v>
      </c>
      <c r="N27" s="49" t="e">
        <f>VLOOKUP($F12,'リスト（編集不可）'!$A$1:$G$72,7)</f>
        <v>#N/A</v>
      </c>
      <c r="O27" s="43" t="e">
        <f t="shared" si="2"/>
        <v>#N/A</v>
      </c>
      <c r="P27" s="47" t="e">
        <f>C27+K27+L27+O27</f>
        <v>#N/A</v>
      </c>
      <c r="Q27" s="1"/>
    </row>
    <row r="28" spans="2:30" customFormat="1" ht="18.75" customHeight="1" x14ac:dyDescent="0.4">
      <c r="B28" s="42" t="e">
        <f>ROUNDDOWN(VLOOKUP($F13,'リスト（編集不可）'!$A$1:$G$72,4),0)</f>
        <v>#N/A</v>
      </c>
      <c r="C28" s="43" t="e">
        <f t="shared" si="3"/>
        <v>#N/A</v>
      </c>
      <c r="D28" s="42" t="e">
        <f>VLOOKUP($F13,'リスト（編集不可）'!$A$1:$G$72,5)</f>
        <v>#N/A</v>
      </c>
      <c r="E28" s="44" t="e">
        <f t="shared" si="4"/>
        <v>#N/A</v>
      </c>
      <c r="F28" s="64"/>
      <c r="G28" s="43" t="e">
        <f t="shared" si="5"/>
        <v>#N/A</v>
      </c>
      <c r="H28" s="2"/>
      <c r="I28" s="2"/>
      <c r="J28" s="43">
        <f t="shared" si="0"/>
        <v>0</v>
      </c>
      <c r="K28" s="43" t="e">
        <f t="shared" si="1"/>
        <v>#N/A</v>
      </c>
      <c r="L28" s="13"/>
      <c r="M28" s="48" t="e">
        <f>VLOOKUP($F13,'リスト（編集不可）'!$A$1:$G$72,6)</f>
        <v>#N/A</v>
      </c>
      <c r="N28" s="49" t="e">
        <f>VLOOKUP($F13,'リスト（編集不可）'!$A$1:$G$72,7)</f>
        <v>#N/A</v>
      </c>
      <c r="O28" s="43" t="e">
        <f t="shared" si="2"/>
        <v>#N/A</v>
      </c>
      <c r="P28" s="47" t="e">
        <f>C28+K28+L28+O28</f>
        <v>#N/A</v>
      </c>
      <c r="Q28" s="1"/>
    </row>
    <row r="29" spans="2:30" customFormat="1" ht="18.75" customHeight="1" x14ac:dyDescent="0.4">
      <c r="B29" s="42" t="e">
        <f>ROUNDDOWN(VLOOKUP($F14,'リスト（編集不可）'!$A$1:$G$72,4),0)</f>
        <v>#N/A</v>
      </c>
      <c r="C29" s="43" t="e">
        <f t="shared" si="3"/>
        <v>#N/A</v>
      </c>
      <c r="D29" s="42" t="e">
        <f>VLOOKUP($F14,'リスト（編集不可）'!$A$1:$G$72,5)</f>
        <v>#N/A</v>
      </c>
      <c r="E29" s="44" t="e">
        <f t="shared" si="4"/>
        <v>#N/A</v>
      </c>
      <c r="F29" s="64"/>
      <c r="G29" s="43" t="e">
        <f t="shared" si="5"/>
        <v>#N/A</v>
      </c>
      <c r="H29" s="2"/>
      <c r="I29" s="2"/>
      <c r="J29" s="43">
        <f t="shared" ref="J29:J30" si="6">H29*I29</f>
        <v>0</v>
      </c>
      <c r="K29" s="43" t="e">
        <f t="shared" si="1"/>
        <v>#N/A</v>
      </c>
      <c r="L29" s="13"/>
      <c r="M29" s="48" t="e">
        <f>VLOOKUP($F14,'リスト（編集不可）'!$A$1:$G$72,6)</f>
        <v>#N/A</v>
      </c>
      <c r="N29" s="49" t="e">
        <f>VLOOKUP($F14,'リスト（編集不可）'!$A$1:$G$72,7)</f>
        <v>#N/A</v>
      </c>
      <c r="O29" s="43" t="e">
        <f t="shared" si="2"/>
        <v>#N/A</v>
      </c>
      <c r="P29" s="47" t="e">
        <f>C29+K29+L29+O29</f>
        <v>#N/A</v>
      </c>
      <c r="Q29" s="1"/>
    </row>
    <row r="30" spans="2:30" customFormat="1" ht="18.75" customHeight="1" x14ac:dyDescent="0.4">
      <c r="B30" s="42" t="e">
        <f>ROUNDDOWN(VLOOKUP($F15,'リスト（編集不可）'!$A$1:$G$72,4),0)</f>
        <v>#N/A</v>
      </c>
      <c r="C30" s="43" t="e">
        <f t="shared" si="3"/>
        <v>#N/A</v>
      </c>
      <c r="D30" s="42" t="e">
        <f>VLOOKUP($F15,'リスト（編集不可）'!$A$1:$G$72,5)</f>
        <v>#N/A</v>
      </c>
      <c r="E30" s="44" t="e">
        <f t="shared" si="4"/>
        <v>#N/A</v>
      </c>
      <c r="F30" s="64"/>
      <c r="G30" s="43" t="e">
        <f t="shared" si="5"/>
        <v>#N/A</v>
      </c>
      <c r="H30" s="34"/>
      <c r="I30" s="34"/>
      <c r="J30" s="43">
        <f t="shared" si="6"/>
        <v>0</v>
      </c>
      <c r="K30" s="43" t="e">
        <f t="shared" si="1"/>
        <v>#N/A</v>
      </c>
      <c r="L30" s="13"/>
      <c r="M30" s="48" t="e">
        <f>VLOOKUP($F15,'リスト（編集不可）'!$A$1:$G$72,6)</f>
        <v>#N/A</v>
      </c>
      <c r="N30" s="49" t="e">
        <f>VLOOKUP($F15,'リスト（編集不可）'!$A$1:$G$72,7)</f>
        <v>#N/A</v>
      </c>
      <c r="O30" s="43" t="e">
        <f t="shared" si="2"/>
        <v>#N/A</v>
      </c>
      <c r="P30" s="47" t="e">
        <f t="shared" ref="P30" si="7">C30+K30+L30+O30</f>
        <v>#N/A</v>
      </c>
      <c r="Q30" s="1"/>
    </row>
    <row r="31" spans="2:30" customFormat="1" ht="18.75" customHeight="1" x14ac:dyDescent="0.4">
      <c r="B31" s="42" t="e">
        <f>ROUNDDOWN(VLOOKUP($F16,'リスト（編集不可）'!$A$1:$G$72,4),0)</f>
        <v>#N/A</v>
      </c>
      <c r="C31" s="43" t="e">
        <f t="shared" si="3"/>
        <v>#N/A</v>
      </c>
      <c r="D31" s="42" t="e">
        <f>VLOOKUP($F16,'リスト（編集不可）'!$A$1:$G$72,5)</f>
        <v>#N/A</v>
      </c>
      <c r="E31" s="44" t="e">
        <f t="shared" si="4"/>
        <v>#N/A</v>
      </c>
      <c r="F31" s="64"/>
      <c r="G31" s="43" t="e">
        <f t="shared" si="5"/>
        <v>#N/A</v>
      </c>
      <c r="H31" s="2"/>
      <c r="I31" s="2"/>
      <c r="J31" s="43">
        <f t="shared" ref="J31" si="8">H31*I31</f>
        <v>0</v>
      </c>
      <c r="K31" s="43" t="e">
        <f t="shared" si="1"/>
        <v>#N/A</v>
      </c>
      <c r="L31" s="13"/>
      <c r="M31" s="48" t="e">
        <f>VLOOKUP($F16,'リスト（編集不可）'!$A$1:$G$72,6)</f>
        <v>#N/A</v>
      </c>
      <c r="N31" s="49" t="e">
        <f>VLOOKUP($F16,'リスト（編集不可）'!$A$1:$G$72,7)</f>
        <v>#N/A</v>
      </c>
      <c r="O31" s="43" t="e">
        <f t="shared" si="2"/>
        <v>#N/A</v>
      </c>
      <c r="P31" s="47" t="e">
        <f t="shared" ref="P31" si="9">C31+K31+L31+O31</f>
        <v>#N/A</v>
      </c>
      <c r="Q31" s="1"/>
    </row>
    <row r="32" spans="2:30" customFormat="1" ht="18.75" customHeight="1" x14ac:dyDescent="0.4">
      <c r="B32" s="42" t="e">
        <f>ROUNDDOWN(VLOOKUP($F17,'リスト（編集不可）'!$A$1:$G$72,4),0)</f>
        <v>#N/A</v>
      </c>
      <c r="C32" s="43" t="e">
        <f t="shared" si="3"/>
        <v>#N/A</v>
      </c>
      <c r="D32" s="42" t="e">
        <f>VLOOKUP($F17,'リスト（編集不可）'!$A$1:$G$72,5)</f>
        <v>#N/A</v>
      </c>
      <c r="E32" s="44" t="e">
        <f t="shared" si="4"/>
        <v>#N/A</v>
      </c>
      <c r="F32" s="64"/>
      <c r="G32" s="43" t="e">
        <f t="shared" si="5"/>
        <v>#N/A</v>
      </c>
      <c r="H32" s="2"/>
      <c r="I32" s="2"/>
      <c r="J32" s="43">
        <f t="shared" ref="J32" si="10">H32*I32</f>
        <v>0</v>
      </c>
      <c r="K32" s="43" t="e">
        <f t="shared" si="1"/>
        <v>#N/A</v>
      </c>
      <c r="L32" s="13"/>
      <c r="M32" s="48" t="e">
        <f>VLOOKUP($F17,'リスト（編集不可）'!$A$1:$G$72,6)</f>
        <v>#N/A</v>
      </c>
      <c r="N32" s="49" t="e">
        <f>VLOOKUP($F17,'リスト（編集不可）'!$A$1:$G$72,7)</f>
        <v>#N/A</v>
      </c>
      <c r="O32" s="43" t="e">
        <f t="shared" si="2"/>
        <v>#N/A</v>
      </c>
      <c r="P32" s="47" t="e">
        <f t="shared" ref="P32" si="11">C32+K32+L32+O32</f>
        <v>#N/A</v>
      </c>
      <c r="Q32" s="1"/>
    </row>
    <row r="33" spans="2:17" customFormat="1" ht="18.75" customHeight="1" x14ac:dyDescent="0.4">
      <c r="B33" s="45"/>
      <c r="C33" s="46">
        <f>ROUNDDOWN(SUMIF(C26:C32,"&lt;&gt;#N/A"),0)</f>
        <v>0</v>
      </c>
      <c r="D33" s="45"/>
      <c r="E33" s="46">
        <f>ROUNDDOWN(SUMIF(E26:E32,"&lt;&gt;#N/A"),0)</f>
        <v>0</v>
      </c>
      <c r="F33" s="1"/>
      <c r="G33" s="46">
        <f>ROUNDDOWN(SUMIF(G26:G32,"&lt;&gt;#N/A"),0)</f>
        <v>0</v>
      </c>
      <c r="H33" s="14"/>
      <c r="I33" s="15"/>
      <c r="J33" s="47">
        <f>ROUNDDOWN(SUM(J28:J29),0)</f>
        <v>0</v>
      </c>
      <c r="K33" s="46">
        <f>ROUNDDOWN(SUMIF(K26:K32,"&lt;&gt;#N/A"),0)</f>
        <v>0</v>
      </c>
      <c r="L33" s="46">
        <f>SUM(L26:L29)</f>
        <v>0</v>
      </c>
      <c r="M33" s="50"/>
      <c r="N33" s="51"/>
      <c r="O33" s="46">
        <f>ROUNDDOWN(SUMIF(O26:O32,"&lt;&gt;#N/A"),0)</f>
        <v>0</v>
      </c>
      <c r="P33" s="46">
        <f>ROUNDDOWN(SUMIF(P26:P32,"&lt;&gt;#N/A"),0)</f>
        <v>0</v>
      </c>
      <c r="Q33" s="1" t="s">
        <v>22</v>
      </c>
    </row>
    <row r="34" spans="2:17" customFormat="1" ht="18.75" customHeight="1" x14ac:dyDescent="0.4">
      <c r="B34" s="1"/>
      <c r="C34" s="19"/>
      <c r="D34" s="1"/>
      <c r="E34" s="1"/>
      <c r="F34" s="1"/>
      <c r="G34" s="1"/>
      <c r="H34" s="1"/>
      <c r="I34" s="1"/>
      <c r="J34" s="1"/>
      <c r="K34" s="1"/>
      <c r="L34" s="1"/>
      <c r="M34" s="1"/>
      <c r="N34" s="7"/>
      <c r="O34" s="1"/>
      <c r="P34" s="30"/>
      <c r="Q34" s="1"/>
    </row>
    <row r="35" spans="2:17" customFormat="1" ht="18.75" customHeight="1" x14ac:dyDescent="0.4">
      <c r="B35" s="1" t="s">
        <v>23</v>
      </c>
      <c r="C35" s="1"/>
      <c r="D35" s="1"/>
      <c r="E35" s="1"/>
      <c r="F35" s="1"/>
      <c r="G35" s="1"/>
      <c r="H35" s="1"/>
      <c r="I35" s="1"/>
      <c r="J35" s="1"/>
      <c r="K35" s="1"/>
      <c r="L35" s="1"/>
      <c r="M35" s="1"/>
      <c r="N35" s="1"/>
      <c r="O35" s="31"/>
      <c r="P35" s="32"/>
      <c r="Q35" s="1"/>
    </row>
    <row r="36" spans="2:17" customFormat="1" ht="18.75" customHeight="1" x14ac:dyDescent="0.4">
      <c r="B36" s="1" t="s">
        <v>24</v>
      </c>
      <c r="C36" s="1"/>
      <c r="D36" s="1"/>
      <c r="E36" s="1"/>
      <c r="F36" s="1"/>
      <c r="G36" s="1"/>
      <c r="H36" s="1"/>
      <c r="I36" s="1"/>
      <c r="J36" s="1"/>
      <c r="K36" s="1"/>
      <c r="L36" s="1"/>
      <c r="M36" s="1"/>
      <c r="N36" s="1"/>
      <c r="O36" s="31"/>
      <c r="P36" s="32"/>
      <c r="Q36" s="1"/>
    </row>
    <row r="37" spans="2:17" customFormat="1" ht="18.75" customHeight="1" x14ac:dyDescent="0.4">
      <c r="B37" s="1" t="s">
        <v>25</v>
      </c>
      <c r="C37" s="1"/>
      <c r="D37" s="1"/>
      <c r="E37" s="1"/>
      <c r="F37" s="1"/>
      <c r="G37" s="1"/>
      <c r="H37" s="1"/>
      <c r="I37" s="1"/>
      <c r="J37" s="1"/>
      <c r="K37" s="1"/>
      <c r="L37" s="1"/>
      <c r="M37" s="1"/>
      <c r="N37" s="1"/>
      <c r="O37" s="3"/>
      <c r="P37" s="33"/>
      <c r="Q37" s="1"/>
    </row>
    <row r="38" spans="2:17" customFormat="1" ht="18.75" x14ac:dyDescent="0.4"/>
    <row r="39" spans="2:17" customFormat="1" ht="18.75" x14ac:dyDescent="0.4"/>
    <row r="40" spans="2:17" customFormat="1" ht="18.75" x14ac:dyDescent="0.4"/>
    <row r="41" spans="2:17" customFormat="1" ht="18.75" x14ac:dyDescent="0.4"/>
    <row r="42" spans="2:17" customFormat="1" ht="18.75" x14ac:dyDescent="0.4"/>
    <row r="43" spans="2:17" customFormat="1" ht="18.75" x14ac:dyDescent="0.4"/>
    <row r="44" spans="2:17" customFormat="1" ht="18.75" x14ac:dyDescent="0.4"/>
    <row r="45" spans="2:17" customFormat="1" ht="18.75" x14ac:dyDescent="0.4"/>
    <row r="46" spans="2:17" customFormat="1" ht="18.75" x14ac:dyDescent="0.4"/>
    <row r="47" spans="2:17" customFormat="1" ht="18.75" x14ac:dyDescent="0.4"/>
    <row r="48" spans="2:17" customFormat="1" ht="18.75" x14ac:dyDescent="0.4"/>
    <row r="49" customFormat="1" ht="18.75" x14ac:dyDescent="0.4"/>
    <row r="50" customFormat="1" ht="7.5" customHeight="1" x14ac:dyDescent="0.4"/>
    <row r="51" customFormat="1" ht="18.75" x14ac:dyDescent="0.4"/>
    <row r="52" customFormat="1" ht="18.75" customHeight="1" x14ac:dyDescent="0.4"/>
    <row r="53" customFormat="1" ht="18.75" customHeight="1" x14ac:dyDescent="0.4"/>
    <row r="54" customFormat="1" ht="37.5" customHeight="1" x14ac:dyDescent="0.4"/>
    <row r="55" customFormat="1" ht="18.75" x14ac:dyDescent="0.4"/>
    <row r="56" customFormat="1" ht="18.75" x14ac:dyDescent="0.4"/>
    <row r="57" customFormat="1" ht="18.75" x14ac:dyDescent="0.4"/>
    <row r="58" customFormat="1" ht="18.75" x14ac:dyDescent="0.4"/>
    <row r="59" customFormat="1" ht="18.75" x14ac:dyDescent="0.4"/>
    <row r="60" customFormat="1" ht="18.75" x14ac:dyDescent="0.4"/>
    <row r="61" customFormat="1" ht="18.75" x14ac:dyDescent="0.4"/>
    <row r="62" customFormat="1" ht="18.75" x14ac:dyDescent="0.4"/>
    <row r="63" customFormat="1" ht="18.75" x14ac:dyDescent="0.4"/>
    <row r="64" customFormat="1" ht="18.75" x14ac:dyDescent="0.4"/>
    <row r="65" customFormat="1" ht="18.75" x14ac:dyDescent="0.4"/>
    <row r="66" customFormat="1" ht="18.75" x14ac:dyDescent="0.4"/>
    <row r="67" customFormat="1" ht="18.75" x14ac:dyDescent="0.4"/>
    <row r="68" customFormat="1" ht="18.75" x14ac:dyDescent="0.4"/>
    <row r="69" customFormat="1" ht="18.75" x14ac:dyDescent="0.4"/>
    <row r="70" customFormat="1" ht="18.75" x14ac:dyDescent="0.4"/>
    <row r="71" customFormat="1" ht="18.75" x14ac:dyDescent="0.4"/>
    <row r="72" customFormat="1" ht="18.75" x14ac:dyDescent="0.4"/>
    <row r="73" customFormat="1" ht="18.75" x14ac:dyDescent="0.4"/>
    <row r="74" customFormat="1" ht="7.5" customHeight="1" x14ac:dyDescent="0.4"/>
    <row r="75" customFormat="1" ht="18.75" x14ac:dyDescent="0.4"/>
    <row r="76" customFormat="1" ht="18.75" customHeight="1" x14ac:dyDescent="0.4"/>
    <row r="77" customFormat="1" ht="18.75" customHeight="1" x14ac:dyDescent="0.4"/>
    <row r="78" customFormat="1" ht="37.5" customHeight="1" x14ac:dyDescent="0.4"/>
    <row r="79" customFormat="1" ht="18.75" x14ac:dyDescent="0.4"/>
    <row r="80" customFormat="1" ht="18.75" x14ac:dyDescent="0.4"/>
    <row r="81" customFormat="1" ht="18.75" x14ac:dyDescent="0.4"/>
    <row r="82" customFormat="1" ht="18.75" x14ac:dyDescent="0.4"/>
    <row r="83" customFormat="1" ht="18.75" x14ac:dyDescent="0.4"/>
    <row r="84" customFormat="1" ht="18.75" x14ac:dyDescent="0.4"/>
    <row r="85" customFormat="1" ht="18.75" x14ac:dyDescent="0.4"/>
    <row r="86" customFormat="1" ht="18.75" x14ac:dyDescent="0.4"/>
    <row r="87" customFormat="1" ht="18.75" x14ac:dyDescent="0.4"/>
    <row r="88" customFormat="1" ht="18.75" x14ac:dyDescent="0.4"/>
    <row r="89" customFormat="1" ht="18.75" x14ac:dyDescent="0.4"/>
    <row r="90" customFormat="1" ht="18.75" x14ac:dyDescent="0.4"/>
    <row r="91" customFormat="1" ht="18.75" x14ac:dyDescent="0.4"/>
    <row r="92" customFormat="1" ht="18.75" x14ac:dyDescent="0.4"/>
    <row r="93" customFormat="1" ht="18.75" x14ac:dyDescent="0.4"/>
    <row r="94" customFormat="1" ht="18.75" x14ac:dyDescent="0.4"/>
    <row r="95" customFormat="1" ht="18.75" x14ac:dyDescent="0.4"/>
    <row r="96" customFormat="1" ht="18.75" x14ac:dyDescent="0.4"/>
    <row r="97" customFormat="1" ht="18.75" x14ac:dyDescent="0.4"/>
    <row r="98" customFormat="1" ht="18.75" x14ac:dyDescent="0.4"/>
    <row r="99" customFormat="1" ht="18.75" x14ac:dyDescent="0.4"/>
    <row r="100" customFormat="1" ht="18.75" x14ac:dyDescent="0.4"/>
    <row r="101" customFormat="1" ht="18.75" x14ac:dyDescent="0.4"/>
    <row r="102" customFormat="1" ht="18.75" x14ac:dyDescent="0.4"/>
    <row r="103" customFormat="1" ht="18.75" x14ac:dyDescent="0.4"/>
    <row r="104" customFormat="1" ht="18.75" x14ac:dyDescent="0.4"/>
    <row r="105" customFormat="1" ht="18.75" x14ac:dyDescent="0.4"/>
    <row r="106" customFormat="1" ht="18.75" x14ac:dyDescent="0.4"/>
    <row r="107" customFormat="1" ht="18.75" x14ac:dyDescent="0.4"/>
    <row r="108" customFormat="1" ht="18.75" x14ac:dyDescent="0.4"/>
    <row r="109" customFormat="1" ht="18.75" x14ac:dyDescent="0.4"/>
    <row r="110" customFormat="1" ht="18.75" x14ac:dyDescent="0.4"/>
    <row r="111" customFormat="1" ht="18.75" x14ac:dyDescent="0.4"/>
    <row r="112" customFormat="1" ht="18.75" x14ac:dyDescent="0.4"/>
    <row r="113" customFormat="1" ht="18.75" x14ac:dyDescent="0.4"/>
    <row r="114" customFormat="1" ht="18.75" x14ac:dyDescent="0.4"/>
    <row r="115" customFormat="1" ht="18.75" x14ac:dyDescent="0.4"/>
    <row r="116" customFormat="1" ht="18.75" x14ac:dyDescent="0.4"/>
    <row r="117" customFormat="1" ht="18.75" x14ac:dyDescent="0.4"/>
    <row r="118" customFormat="1" ht="18.75" x14ac:dyDescent="0.4"/>
    <row r="119" customFormat="1" ht="18.75" x14ac:dyDescent="0.4"/>
    <row r="120" customFormat="1" ht="18.75" x14ac:dyDescent="0.4"/>
    <row r="121" customFormat="1" ht="18.75" x14ac:dyDescent="0.4"/>
    <row r="122" customFormat="1" ht="18.75" x14ac:dyDescent="0.4"/>
    <row r="123" customFormat="1" ht="18.75" x14ac:dyDescent="0.4"/>
    <row r="124" customFormat="1" ht="18.75" x14ac:dyDescent="0.4"/>
    <row r="125" customFormat="1" ht="18.75" x14ac:dyDescent="0.4"/>
    <row r="126" customFormat="1" ht="18.75" x14ac:dyDescent="0.4"/>
    <row r="127" customFormat="1" ht="18.75" x14ac:dyDescent="0.4"/>
    <row r="128" customFormat="1" ht="18.75" x14ac:dyDescent="0.4"/>
    <row r="129" customFormat="1" ht="18.75" x14ac:dyDescent="0.4"/>
    <row r="130" customFormat="1" ht="18.75" x14ac:dyDescent="0.4"/>
    <row r="131" customFormat="1" ht="18.75" x14ac:dyDescent="0.4"/>
    <row r="132" customFormat="1" ht="18.75" x14ac:dyDescent="0.4"/>
    <row r="133" customFormat="1" ht="18.75" x14ac:dyDescent="0.4"/>
    <row r="134" customFormat="1" ht="18.75" x14ac:dyDescent="0.4"/>
    <row r="135" customFormat="1" ht="18.75" x14ac:dyDescent="0.4"/>
    <row r="136" customFormat="1" ht="18.75" x14ac:dyDescent="0.4"/>
    <row r="137" customFormat="1" ht="18.75" x14ac:dyDescent="0.4"/>
    <row r="138" customFormat="1" ht="18.75" x14ac:dyDescent="0.4"/>
    <row r="139" customFormat="1" ht="18.75" x14ac:dyDescent="0.4"/>
    <row r="140" customFormat="1" ht="18.75" x14ac:dyDescent="0.4"/>
    <row r="141" customFormat="1" ht="18.75" x14ac:dyDescent="0.4"/>
    <row r="142" customFormat="1" ht="18.75" x14ac:dyDescent="0.4"/>
    <row r="143" customFormat="1" ht="18.75" x14ac:dyDescent="0.4"/>
    <row r="144" customFormat="1" ht="18.75" x14ac:dyDescent="0.4"/>
    <row r="145" customFormat="1" ht="18.75" x14ac:dyDescent="0.4"/>
    <row r="146" customFormat="1" ht="18.75" x14ac:dyDescent="0.4"/>
    <row r="147" customFormat="1" ht="18.75" x14ac:dyDescent="0.4"/>
    <row r="148" customFormat="1" ht="18.75" x14ac:dyDescent="0.4"/>
    <row r="149" customFormat="1" ht="18.75" x14ac:dyDescent="0.4"/>
    <row r="150" customFormat="1" ht="18.75" x14ac:dyDescent="0.4"/>
    <row r="151" customFormat="1" ht="18.75" x14ac:dyDescent="0.4"/>
    <row r="152" customFormat="1" ht="18.75" x14ac:dyDescent="0.4"/>
    <row r="153" customFormat="1" ht="18.75" x14ac:dyDescent="0.4"/>
    <row r="154" customFormat="1" ht="18.75" x14ac:dyDescent="0.4"/>
    <row r="155" customFormat="1" ht="18.75" x14ac:dyDescent="0.4"/>
    <row r="156" customFormat="1" ht="18.75" x14ac:dyDescent="0.4"/>
    <row r="157" customFormat="1" ht="18.75" x14ac:dyDescent="0.4"/>
    <row r="158" customFormat="1" ht="18.75" x14ac:dyDescent="0.4"/>
    <row r="159" customFormat="1" ht="18.75" x14ac:dyDescent="0.4"/>
    <row r="160" customFormat="1" ht="18.75" x14ac:dyDescent="0.4"/>
    <row r="161" customFormat="1" ht="18.75" x14ac:dyDescent="0.4"/>
    <row r="162" customFormat="1" ht="18.75" x14ac:dyDescent="0.4"/>
    <row r="163" customFormat="1" ht="18.75" x14ac:dyDescent="0.4"/>
    <row r="164" customFormat="1" ht="18.75" x14ac:dyDescent="0.4"/>
    <row r="165" customFormat="1" ht="18.75" x14ac:dyDescent="0.4"/>
    <row r="166" customFormat="1" ht="18.75" x14ac:dyDescent="0.4"/>
    <row r="167" customFormat="1" ht="18.75" x14ac:dyDescent="0.4"/>
    <row r="168" customFormat="1" ht="18.75" x14ac:dyDescent="0.4"/>
    <row r="169" customFormat="1" ht="18.75" x14ac:dyDescent="0.4"/>
    <row r="170" customFormat="1" ht="18.75" x14ac:dyDescent="0.4"/>
    <row r="171" customFormat="1" ht="18.75" x14ac:dyDescent="0.4"/>
    <row r="172" customFormat="1" ht="18.75" x14ac:dyDescent="0.4"/>
    <row r="173" customFormat="1" ht="18.75" x14ac:dyDescent="0.4"/>
    <row r="174" customFormat="1" ht="18.75" x14ac:dyDescent="0.4"/>
    <row r="175" customFormat="1" ht="18.75" x14ac:dyDescent="0.4"/>
    <row r="176" customFormat="1" ht="18.75" x14ac:dyDescent="0.4"/>
    <row r="177" customFormat="1" ht="18.75" x14ac:dyDescent="0.4"/>
    <row r="178" customFormat="1" ht="18.75" x14ac:dyDescent="0.4"/>
    <row r="179" customFormat="1" ht="18.75" x14ac:dyDescent="0.4"/>
    <row r="180" customFormat="1" ht="18.75" x14ac:dyDescent="0.4"/>
    <row r="181" customFormat="1" ht="18.75" x14ac:dyDescent="0.4"/>
    <row r="182" customFormat="1" ht="18.75" x14ac:dyDescent="0.4"/>
    <row r="183" customFormat="1" ht="18.75" x14ac:dyDescent="0.4"/>
    <row r="184" customFormat="1" ht="18.75" x14ac:dyDescent="0.4"/>
    <row r="185" customFormat="1" ht="18.75" x14ac:dyDescent="0.4"/>
    <row r="186" customFormat="1" ht="18.75" x14ac:dyDescent="0.4"/>
    <row r="187" customFormat="1" ht="18.75" x14ac:dyDescent="0.4"/>
    <row r="188" customFormat="1" ht="18.75" x14ac:dyDescent="0.4"/>
    <row r="189" customFormat="1" ht="18.75" x14ac:dyDescent="0.4"/>
    <row r="190" customFormat="1" ht="18.75" x14ac:dyDescent="0.4"/>
  </sheetData>
  <mergeCells count="14">
    <mergeCell ref="J1:L1"/>
    <mergeCell ref="P23:P25"/>
    <mergeCell ref="D24:G24"/>
    <mergeCell ref="H24:J24"/>
    <mergeCell ref="K24:K25"/>
    <mergeCell ref="M23:O24"/>
    <mergeCell ref="L23:L24"/>
    <mergeCell ref="B8:B10"/>
    <mergeCell ref="B23:C24"/>
    <mergeCell ref="D23:K23"/>
    <mergeCell ref="F10:H10"/>
    <mergeCell ref="C8:C10"/>
    <mergeCell ref="D8:I9"/>
    <mergeCell ref="J8:L9"/>
  </mergeCells>
  <phoneticPr fontId="2"/>
  <printOptions horizontalCentered="1"/>
  <pageMargins left="0.23622047244094491" right="0.23622047244094491" top="0.74803149606299213" bottom="0.74803149606299213" header="0.31496062992125984" footer="0.31496062992125984"/>
  <pageSetup paperSize="9" scale="59" orientation="landscape" r:id="rId1"/>
  <rowBreaks count="1" manualBreakCount="1">
    <brk id="44"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90"/>
  <sheetViews>
    <sheetView view="pageBreakPreview" zoomScale="55" zoomScaleNormal="80" zoomScaleSheetLayoutView="55" workbookViewId="0">
      <selection activeCell="P36" sqref="P36"/>
    </sheetView>
  </sheetViews>
  <sheetFormatPr defaultRowHeight="13.5" x14ac:dyDescent="0.4"/>
  <cols>
    <col min="1" max="1" width="9" style="1"/>
    <col min="2" max="2" width="11.125" style="1" customWidth="1"/>
    <col min="3" max="3" width="21.125" style="1" customWidth="1"/>
    <col min="4" max="4" width="18.75" style="1" customWidth="1"/>
    <col min="5" max="5" width="15.625" style="1" customWidth="1"/>
    <col min="6" max="6" width="11.125" style="1" customWidth="1"/>
    <col min="7" max="8" width="15.25" style="1" customWidth="1"/>
    <col min="9" max="9" width="7.125" style="1" customWidth="1"/>
    <col min="10" max="11" width="9.625" style="1" customWidth="1"/>
    <col min="12" max="12" width="12.875" style="1" customWidth="1"/>
    <col min="13" max="13" width="8.625" style="1" customWidth="1"/>
    <col min="14" max="14" width="9.75" style="1" customWidth="1"/>
    <col min="15" max="15" width="13" style="1" customWidth="1"/>
    <col min="16" max="25" width="9.75" style="1" customWidth="1"/>
    <col min="26" max="26" width="12.625" style="1" customWidth="1"/>
    <col min="27" max="27" width="11.625" style="1" customWidth="1"/>
    <col min="28" max="28" width="13.125" style="1" customWidth="1"/>
    <col min="29" max="29" width="9" style="1"/>
    <col min="30" max="30" width="10.5" style="1" bestFit="1" customWidth="1"/>
    <col min="31" max="16384" width="9" style="1"/>
  </cols>
  <sheetData>
    <row r="1" spans="2:14" ht="18.75" customHeight="1" x14ac:dyDescent="0.4">
      <c r="B1" s="1" t="s">
        <v>139</v>
      </c>
      <c r="J1" s="86" t="s">
        <v>141</v>
      </c>
      <c r="K1" s="86"/>
      <c r="L1" s="86"/>
    </row>
    <row r="2" spans="2:14" ht="18.75" customHeight="1" x14ac:dyDescent="0.4"/>
    <row r="3" spans="2:14" ht="18.75" customHeight="1" x14ac:dyDescent="0.4">
      <c r="B3" s="1" t="s">
        <v>0</v>
      </c>
    </row>
    <row r="4" spans="2:14" ht="18.75" customHeight="1" x14ac:dyDescent="0.4">
      <c r="B4" s="2" t="s">
        <v>1</v>
      </c>
      <c r="C4" s="2" t="s">
        <v>2</v>
      </c>
      <c r="D4" s="2" t="s">
        <v>3</v>
      </c>
      <c r="E4" s="2"/>
      <c r="F4" s="2"/>
      <c r="G4" s="2"/>
      <c r="H4" s="2"/>
      <c r="I4" s="2"/>
      <c r="J4" s="65" t="s">
        <v>4</v>
      </c>
      <c r="K4" s="65" t="s">
        <v>26</v>
      </c>
      <c r="L4" s="3"/>
      <c r="M4" s="3"/>
    </row>
    <row r="5" spans="2:14" ht="18.75" customHeight="1" x14ac:dyDescent="0.4">
      <c r="B5" s="70">
        <v>1</v>
      </c>
      <c r="C5" s="71" t="s">
        <v>143</v>
      </c>
      <c r="D5" s="72">
        <v>20</v>
      </c>
      <c r="E5" s="55">
        <v>10</v>
      </c>
      <c r="F5" s="55">
        <v>10.3</v>
      </c>
      <c r="G5" s="55">
        <v>10.6</v>
      </c>
      <c r="H5" s="55"/>
      <c r="I5" s="18"/>
      <c r="J5" s="73">
        <v>50.9</v>
      </c>
      <c r="K5" s="74">
        <v>50</v>
      </c>
      <c r="L5" s="29"/>
      <c r="M5" s="5"/>
    </row>
    <row r="6" spans="2:14" ht="18.75" customHeight="1" x14ac:dyDescent="0.4">
      <c r="B6" s="6"/>
      <c r="C6" s="7"/>
      <c r="D6" s="5"/>
      <c r="E6" s="5"/>
      <c r="F6" s="5"/>
      <c r="G6" s="5"/>
      <c r="H6" s="5"/>
      <c r="I6" s="5"/>
      <c r="J6" s="5"/>
      <c r="K6" s="5"/>
      <c r="L6" s="5"/>
      <c r="M6" s="5"/>
      <c r="N6" s="5"/>
    </row>
    <row r="7" spans="2:14" ht="18.75" customHeight="1" x14ac:dyDescent="0.4">
      <c r="B7" s="6" t="s">
        <v>135</v>
      </c>
      <c r="C7" s="7"/>
      <c r="D7" s="7"/>
      <c r="E7" s="7"/>
      <c r="F7" s="7"/>
      <c r="G7" s="7"/>
      <c r="H7" s="7"/>
      <c r="I7" s="7"/>
      <c r="J7" s="5"/>
      <c r="K7" s="5"/>
      <c r="L7" s="5"/>
      <c r="M7" s="5"/>
    </row>
    <row r="8" spans="2:14" ht="18.75" customHeight="1" x14ac:dyDescent="0.4">
      <c r="B8" s="75" t="s">
        <v>6</v>
      </c>
      <c r="C8" s="75" t="s">
        <v>7</v>
      </c>
      <c r="D8" s="80" t="s">
        <v>130</v>
      </c>
      <c r="E8" s="81"/>
      <c r="F8" s="81"/>
      <c r="G8" s="81"/>
      <c r="H8" s="81"/>
      <c r="I8" s="82"/>
      <c r="J8" s="76" t="s">
        <v>15</v>
      </c>
      <c r="K8" s="76"/>
      <c r="L8" s="76"/>
      <c r="M8" s="5"/>
    </row>
    <row r="9" spans="2:14" ht="11.25" customHeight="1" x14ac:dyDescent="0.4">
      <c r="B9" s="75"/>
      <c r="C9" s="75"/>
      <c r="D9" s="83"/>
      <c r="E9" s="84"/>
      <c r="F9" s="84"/>
      <c r="G9" s="84"/>
      <c r="H9" s="84"/>
      <c r="I9" s="85"/>
      <c r="J9" s="76"/>
      <c r="K9" s="76"/>
      <c r="L9" s="76"/>
      <c r="M9" s="4"/>
    </row>
    <row r="10" spans="2:14" ht="40.5" customHeight="1" x14ac:dyDescent="0.4">
      <c r="B10" s="75"/>
      <c r="C10" s="75"/>
      <c r="D10" s="36" t="s">
        <v>131</v>
      </c>
      <c r="E10" s="12" t="s">
        <v>132</v>
      </c>
      <c r="F10" s="77" t="s">
        <v>140</v>
      </c>
      <c r="G10" s="78"/>
      <c r="H10" s="79"/>
      <c r="I10" s="67" t="s">
        <v>128</v>
      </c>
      <c r="J10" s="11" t="s">
        <v>133</v>
      </c>
      <c r="K10" s="11" t="s">
        <v>134</v>
      </c>
      <c r="L10" s="11" t="s">
        <v>129</v>
      </c>
      <c r="M10" s="10"/>
    </row>
    <row r="11" spans="2:14" ht="18.75" customHeight="1" x14ac:dyDescent="0.4">
      <c r="B11" s="2" t="s">
        <v>144</v>
      </c>
      <c r="C11" s="2" t="s">
        <v>145</v>
      </c>
      <c r="D11" s="62" t="s">
        <v>146</v>
      </c>
      <c r="E11" s="62" t="s">
        <v>147</v>
      </c>
      <c r="F11" s="62">
        <v>46</v>
      </c>
      <c r="G11" s="56" t="str">
        <f>IFERROR(VLOOKUP($F11,'リスト（編集不可）'!$A$1:$G$72,2),"")</f>
        <v>農用トラクタ（乗用・クローラ）</v>
      </c>
      <c r="H11" s="54" t="str">
        <f>IFERROR(VLOOKUP($F11,'リスト（編集不可）'!$A$1:$G$72,3),"")</f>
        <v>67〜88kW(90〜120PS）</v>
      </c>
      <c r="I11" s="63">
        <v>1</v>
      </c>
      <c r="J11" s="62">
        <v>10</v>
      </c>
      <c r="K11" s="62">
        <v>1</v>
      </c>
      <c r="L11" s="49" t="str">
        <f>VLOOKUP($F11,'リスト（編集不可）'!$A$1:$G$72,7)</f>
        <v>特殊運転手</v>
      </c>
      <c r="M11" s="35"/>
    </row>
    <row r="12" spans="2:14" ht="18.75" customHeight="1" x14ac:dyDescent="0.4">
      <c r="B12" s="2"/>
      <c r="C12" s="2"/>
      <c r="D12" s="62" t="s">
        <v>148</v>
      </c>
      <c r="E12" s="62" t="s">
        <v>149</v>
      </c>
      <c r="F12" s="62">
        <v>57</v>
      </c>
      <c r="G12" s="56" t="str">
        <f>IFERROR(VLOOKUP($F12,'リスト（編集不可）'!$A$1:$G$72,2),"")</f>
        <v>サブソイラ（直装式）</v>
      </c>
      <c r="H12" s="54" t="str">
        <f>IFERROR(VLOOKUP($F12,'リスト（編集不可）'!$A$1:$G$72,3),"")</f>
        <v>1本爪</v>
      </c>
      <c r="I12" s="63">
        <v>1</v>
      </c>
      <c r="J12" s="62">
        <v>10</v>
      </c>
      <c r="K12" s="62">
        <v>1</v>
      </c>
      <c r="L12" s="49">
        <f>VLOOKUP($F12,'リスト（編集不可）'!$A$1:$G$72,7)</f>
        <v>0</v>
      </c>
      <c r="M12" s="35"/>
    </row>
    <row r="13" spans="2:14" ht="18.75" customHeight="1" x14ac:dyDescent="0.4">
      <c r="B13" s="2"/>
      <c r="C13" s="2" t="s">
        <v>150</v>
      </c>
      <c r="D13" s="62" t="s">
        <v>146</v>
      </c>
      <c r="E13" s="62" t="s">
        <v>147</v>
      </c>
      <c r="F13" s="62">
        <v>46</v>
      </c>
      <c r="G13" s="56" t="str">
        <f>IFERROR(VLOOKUP($F13,'リスト（編集不可）'!$A$1:$G$72,2),"")</f>
        <v>農用トラクタ（乗用・クローラ）</v>
      </c>
      <c r="H13" s="54" t="str">
        <f>IFERROR(VLOOKUP($F13,'リスト（編集不可）'!$A$1:$G$72,3),"")</f>
        <v>67〜88kW(90〜120PS）</v>
      </c>
      <c r="I13" s="63">
        <v>1</v>
      </c>
      <c r="J13" s="62">
        <v>12</v>
      </c>
      <c r="K13" s="62">
        <v>1</v>
      </c>
      <c r="L13" s="49" t="str">
        <f>VLOOKUP($F13,'リスト（編集不可）'!$A$1:$G$72,7)</f>
        <v>特殊運転手</v>
      </c>
      <c r="M13" s="35"/>
    </row>
    <row r="14" spans="2:14" ht="18.75" customHeight="1" x14ac:dyDescent="0.4">
      <c r="B14" s="2"/>
      <c r="C14" s="2"/>
      <c r="D14" s="2" t="s">
        <v>151</v>
      </c>
      <c r="E14" s="62"/>
      <c r="F14" s="62">
        <v>49</v>
      </c>
      <c r="G14" s="56" t="str">
        <f>IFERROR(VLOOKUP($F14,'リスト（編集不可）'!$A$1:$G$72,2),"")</f>
        <v>ロータリーティラー</v>
      </c>
      <c r="H14" s="54" t="str">
        <f>IFERROR(VLOOKUP($F14,'リスト（編集不可）'!$A$1:$G$72,3),"")</f>
        <v>作業幅2.1〜2.4m級</v>
      </c>
      <c r="I14" s="63">
        <v>1</v>
      </c>
      <c r="J14" s="62">
        <v>12</v>
      </c>
      <c r="K14" s="62">
        <v>1</v>
      </c>
      <c r="L14" s="49">
        <f>VLOOKUP($F14,'リスト（編集不可）'!$A$1:$G$72,7)</f>
        <v>0</v>
      </c>
      <c r="M14" s="35"/>
    </row>
    <row r="15" spans="2:14" ht="18.75" customHeight="1" x14ac:dyDescent="0.4">
      <c r="B15" s="2"/>
      <c r="C15" s="2" t="s">
        <v>152</v>
      </c>
      <c r="D15" s="2" t="s">
        <v>146</v>
      </c>
      <c r="E15" s="62" t="s">
        <v>153</v>
      </c>
      <c r="F15" s="62">
        <v>41</v>
      </c>
      <c r="G15" s="56" t="str">
        <f>IFERROR(VLOOKUP($F15,'リスト（編集不可）'!$A$1:$G$72,2),"")</f>
        <v>農用トラクタ（乗用・ホイール）</v>
      </c>
      <c r="H15" s="54" t="str">
        <f>IFERROR(VLOOKUP($F15,'リスト（編集不可）'!$A$1:$G$72,3),"")</f>
        <v>四輪駆動30〜44kW(40〜60PS）</v>
      </c>
      <c r="I15" s="63">
        <v>1</v>
      </c>
      <c r="J15" s="62">
        <v>10</v>
      </c>
      <c r="K15" s="62">
        <v>1</v>
      </c>
      <c r="L15" s="49" t="str">
        <f>VLOOKUP($F15,'リスト（編集不可）'!$A$1:$G$72,7)</f>
        <v>一般運転手</v>
      </c>
      <c r="M15" s="35"/>
    </row>
    <row r="16" spans="2:14" ht="18.75" customHeight="1" x14ac:dyDescent="0.4">
      <c r="B16" s="2"/>
      <c r="C16" s="2"/>
      <c r="D16" s="2" t="s">
        <v>154</v>
      </c>
      <c r="E16" s="62"/>
      <c r="F16" s="62">
        <v>55</v>
      </c>
      <c r="G16" s="56" t="str">
        <f>IFERROR(VLOOKUP($F16,'リスト（編集不可）'!$A$1:$G$72,2),"")</f>
        <v>マニュアスプレッダ（牽引式）</v>
      </c>
      <c r="H16" s="54" t="str">
        <f>IFERROR(VLOOKUP($F16,'リスト（編集不可）'!$A$1:$G$72,3),"")</f>
        <v>積載質量2t級</v>
      </c>
      <c r="I16" s="63">
        <v>1</v>
      </c>
      <c r="J16" s="62">
        <v>10</v>
      </c>
      <c r="K16" s="62">
        <v>1</v>
      </c>
      <c r="L16" s="49">
        <f>VLOOKUP($F16,'リスト（編集不可）'!$A$1:$G$72,7)</f>
        <v>0</v>
      </c>
      <c r="M16" s="35"/>
    </row>
    <row r="17" spans="2:30" ht="18.75" customHeight="1" x14ac:dyDescent="0.4">
      <c r="B17" s="2"/>
      <c r="C17" s="2" t="s">
        <v>155</v>
      </c>
      <c r="D17" s="2" t="s">
        <v>146</v>
      </c>
      <c r="E17" s="62" t="s">
        <v>147</v>
      </c>
      <c r="F17" s="62">
        <v>46</v>
      </c>
      <c r="G17" s="56" t="str">
        <f>IFERROR(VLOOKUP($F17,'リスト（編集不可）'!$A$1:$G$72,2),"")</f>
        <v>農用トラクタ（乗用・クローラ）</v>
      </c>
      <c r="H17" s="54" t="str">
        <f>IFERROR(VLOOKUP($F17,'リスト（編集不可）'!$A$1:$G$72,3),"")</f>
        <v>67〜88kW(90〜120PS）</v>
      </c>
      <c r="I17" s="63">
        <v>1</v>
      </c>
      <c r="J17" s="62">
        <v>10</v>
      </c>
      <c r="K17" s="62">
        <v>1</v>
      </c>
      <c r="L17" s="49" t="str">
        <f>VLOOKUP($F17,'リスト（編集不可）'!$A$1:$G$72,7)</f>
        <v>特殊運転手</v>
      </c>
      <c r="M17" s="35"/>
    </row>
    <row r="18" spans="2:30" ht="18.75" customHeight="1" x14ac:dyDescent="0.4">
      <c r="B18" s="1" t="s">
        <v>14</v>
      </c>
      <c r="J18" s="1">
        <f>SUM(J11:J17)</f>
        <v>74</v>
      </c>
      <c r="AD18" s="19"/>
    </row>
    <row r="19" spans="2:30" ht="18.75" customHeight="1" x14ac:dyDescent="0.4"/>
    <row r="20" spans="2:30" ht="18.75" customHeight="1" x14ac:dyDescent="0.4"/>
    <row r="21" spans="2:30" ht="18.75" customHeight="1" x14ac:dyDescent="0.4">
      <c r="AD21" s="19"/>
    </row>
    <row r="22" spans="2:30" ht="18.75" customHeight="1" x14ac:dyDescent="0.4">
      <c r="B22" s="8" t="s">
        <v>5</v>
      </c>
      <c r="D22" s="9"/>
      <c r="E22" s="9"/>
      <c r="F22" s="9"/>
      <c r="G22" s="9"/>
      <c r="H22" s="9"/>
      <c r="I22" s="9"/>
      <c r="J22" s="9"/>
      <c r="K22" s="9"/>
      <c r="L22" s="9"/>
      <c r="M22" s="9"/>
      <c r="N22" s="9"/>
    </row>
    <row r="23" spans="2:30" ht="18.75" customHeight="1" x14ac:dyDescent="0.4">
      <c r="B23" s="76" t="s">
        <v>8</v>
      </c>
      <c r="C23" s="76"/>
      <c r="D23" s="75" t="s">
        <v>9</v>
      </c>
      <c r="E23" s="75"/>
      <c r="F23" s="75"/>
      <c r="G23" s="75"/>
      <c r="H23" s="75"/>
      <c r="I23" s="75"/>
      <c r="J23" s="75"/>
      <c r="K23" s="75"/>
      <c r="L23" s="87" t="s">
        <v>27</v>
      </c>
      <c r="M23" s="80" t="s">
        <v>10</v>
      </c>
      <c r="N23" s="81"/>
      <c r="O23" s="82"/>
      <c r="P23" s="75" t="s">
        <v>11</v>
      </c>
    </row>
    <row r="24" spans="2:30" customFormat="1" ht="18.75" customHeight="1" x14ac:dyDescent="0.4">
      <c r="B24" s="76"/>
      <c r="C24" s="76"/>
      <c r="D24" s="75" t="s">
        <v>12</v>
      </c>
      <c r="E24" s="75"/>
      <c r="F24" s="75"/>
      <c r="G24" s="75"/>
      <c r="H24" s="75" t="s">
        <v>13</v>
      </c>
      <c r="I24" s="75"/>
      <c r="J24" s="75"/>
      <c r="K24" s="75" t="s">
        <v>14</v>
      </c>
      <c r="L24" s="88"/>
      <c r="M24" s="83"/>
      <c r="N24" s="84"/>
      <c r="O24" s="85"/>
      <c r="P24" s="75"/>
      <c r="Q24" s="1"/>
    </row>
    <row r="25" spans="2:30" customFormat="1" ht="36" customHeight="1" x14ac:dyDescent="0.4">
      <c r="B25" s="11" t="s">
        <v>113</v>
      </c>
      <c r="C25" s="12" t="s">
        <v>8</v>
      </c>
      <c r="D25" s="11" t="s">
        <v>16</v>
      </c>
      <c r="E25" s="66" t="s">
        <v>17</v>
      </c>
      <c r="F25" s="11" t="s">
        <v>18</v>
      </c>
      <c r="G25" s="12" t="s">
        <v>19</v>
      </c>
      <c r="H25" s="11" t="s">
        <v>20</v>
      </c>
      <c r="I25" s="11" t="s">
        <v>21</v>
      </c>
      <c r="J25" s="65" t="s">
        <v>19</v>
      </c>
      <c r="K25" s="75"/>
      <c r="L25" s="65" t="s">
        <v>14</v>
      </c>
      <c r="M25" s="66" t="s">
        <v>118</v>
      </c>
      <c r="N25" s="66" t="s">
        <v>117</v>
      </c>
      <c r="O25" s="65" t="s">
        <v>19</v>
      </c>
      <c r="P25" s="75"/>
      <c r="Q25" s="1"/>
    </row>
    <row r="26" spans="2:30" customFormat="1" ht="18.75" customHeight="1" x14ac:dyDescent="0.4">
      <c r="B26" s="42">
        <f>ROUNDDOWN(VLOOKUP($F11,'リスト（編集不可）'!$A$1:$G$72,4),0)</f>
        <v>6880</v>
      </c>
      <c r="C26" s="43">
        <f>I11*J11*B26</f>
        <v>68800</v>
      </c>
      <c r="D26" s="42">
        <f>VLOOKUP($F11,'リスト（編集不可）'!$A$1:$G$72,5)</f>
        <v>10.5</v>
      </c>
      <c r="E26" s="44">
        <f>D26*J11*I11</f>
        <v>105</v>
      </c>
      <c r="F26" s="64">
        <v>141</v>
      </c>
      <c r="G26" s="43">
        <f>E26*F26</f>
        <v>14805</v>
      </c>
      <c r="H26" s="2"/>
      <c r="I26" s="2"/>
      <c r="J26" s="43">
        <f t="shared" ref="J26:J32" si="0">H26*I26</f>
        <v>0</v>
      </c>
      <c r="K26" s="43">
        <f t="shared" ref="K26:K32" si="1">SUM(G26+J26)</f>
        <v>14805</v>
      </c>
      <c r="L26" s="13"/>
      <c r="M26" s="48">
        <f>VLOOKUP($F11,'リスト（編集不可）'!$A$1:$G$72,6)</f>
        <v>3525</v>
      </c>
      <c r="N26" s="49" t="str">
        <f>VLOOKUP($F11,'リスト（編集不可）'!$A$1:$G$72,7)</f>
        <v>特殊運転手</v>
      </c>
      <c r="O26" s="43">
        <f t="shared" ref="O26:O32" si="2">J11*K11*M26</f>
        <v>35250</v>
      </c>
      <c r="P26" s="47">
        <f>C26+K26+L26+O26</f>
        <v>118855</v>
      </c>
      <c r="Q26" s="1"/>
    </row>
    <row r="27" spans="2:30" customFormat="1" ht="18.75" customHeight="1" x14ac:dyDescent="0.4">
      <c r="B27" s="42">
        <f>ROUNDDOWN(VLOOKUP($F12,'リスト（編集不可）'!$A$1:$G$72,4),0)</f>
        <v>448</v>
      </c>
      <c r="C27" s="43">
        <f t="shared" ref="C27:C32" si="3">I12*J12*B27</f>
        <v>4480</v>
      </c>
      <c r="D27" s="42">
        <f>VLOOKUP($F12,'リスト（編集不可）'!$A$1:$G$72,5)</f>
        <v>0</v>
      </c>
      <c r="E27" s="44">
        <f t="shared" ref="E27:E32" si="4">D27*J12*I12</f>
        <v>0</v>
      </c>
      <c r="F27" s="64"/>
      <c r="G27" s="43">
        <f t="shared" ref="G27:G32" si="5">E27*F27</f>
        <v>0</v>
      </c>
      <c r="H27" s="2"/>
      <c r="I27" s="2"/>
      <c r="J27" s="43">
        <f t="shared" si="0"/>
        <v>0</v>
      </c>
      <c r="K27" s="43">
        <f t="shared" si="1"/>
        <v>0</v>
      </c>
      <c r="L27" s="13"/>
      <c r="M27" s="48">
        <f>VLOOKUP($F12,'リスト（編集不可）'!$A$1:$G$72,6)</f>
        <v>0</v>
      </c>
      <c r="N27" s="49">
        <f>VLOOKUP($F12,'リスト（編集不可）'!$A$1:$G$72,7)</f>
        <v>0</v>
      </c>
      <c r="O27" s="43">
        <f t="shared" si="2"/>
        <v>0</v>
      </c>
      <c r="P27" s="47">
        <f>C27+K27+L27+O27</f>
        <v>4480</v>
      </c>
      <c r="Q27" s="1"/>
    </row>
    <row r="28" spans="2:30" customFormat="1" ht="18.75" customHeight="1" x14ac:dyDescent="0.4">
      <c r="B28" s="42">
        <f>ROUNDDOWN(VLOOKUP($F13,'リスト（編集不可）'!$A$1:$G$72,4),0)</f>
        <v>6880</v>
      </c>
      <c r="C28" s="43">
        <f t="shared" si="3"/>
        <v>82560</v>
      </c>
      <c r="D28" s="42">
        <f>VLOOKUP($F13,'リスト（編集不可）'!$A$1:$G$72,5)</f>
        <v>10.5</v>
      </c>
      <c r="E28" s="44">
        <f t="shared" si="4"/>
        <v>126</v>
      </c>
      <c r="F28" s="64">
        <v>141</v>
      </c>
      <c r="G28" s="43">
        <f t="shared" si="5"/>
        <v>17766</v>
      </c>
      <c r="H28" s="2"/>
      <c r="I28" s="2"/>
      <c r="J28" s="43">
        <f t="shared" si="0"/>
        <v>0</v>
      </c>
      <c r="K28" s="43">
        <f t="shared" si="1"/>
        <v>17766</v>
      </c>
      <c r="L28" s="13"/>
      <c r="M28" s="48">
        <f>VLOOKUP($F13,'リスト（編集不可）'!$A$1:$G$72,6)</f>
        <v>3525</v>
      </c>
      <c r="N28" s="49" t="str">
        <f>VLOOKUP($F13,'リスト（編集不可）'!$A$1:$G$72,7)</f>
        <v>特殊運転手</v>
      </c>
      <c r="O28" s="43">
        <f t="shared" si="2"/>
        <v>42300</v>
      </c>
      <c r="P28" s="47">
        <f>C28+K28+L28+O28</f>
        <v>142626</v>
      </c>
      <c r="Q28" s="1"/>
    </row>
    <row r="29" spans="2:30" customFormat="1" ht="18.75" customHeight="1" x14ac:dyDescent="0.4">
      <c r="B29" s="42">
        <f>ROUNDDOWN(VLOOKUP($F14,'リスト（編集不可）'!$A$1:$G$72,4),0)</f>
        <v>493</v>
      </c>
      <c r="C29" s="43">
        <f t="shared" si="3"/>
        <v>5916</v>
      </c>
      <c r="D29" s="42">
        <f>VLOOKUP($F14,'リスト（編集不可）'!$A$1:$G$72,5)</f>
        <v>0</v>
      </c>
      <c r="E29" s="44">
        <f t="shared" si="4"/>
        <v>0</v>
      </c>
      <c r="F29" s="64"/>
      <c r="G29" s="43">
        <f t="shared" si="5"/>
        <v>0</v>
      </c>
      <c r="H29" s="2"/>
      <c r="I29" s="2"/>
      <c r="J29" s="43">
        <f t="shared" si="0"/>
        <v>0</v>
      </c>
      <c r="K29" s="43">
        <f t="shared" si="1"/>
        <v>0</v>
      </c>
      <c r="L29" s="13"/>
      <c r="M29" s="48">
        <f>VLOOKUP($F14,'リスト（編集不可）'!$A$1:$G$72,6)</f>
        <v>0</v>
      </c>
      <c r="N29" s="49">
        <f>VLOOKUP($F14,'リスト（編集不可）'!$A$1:$G$72,7)</f>
        <v>0</v>
      </c>
      <c r="O29" s="43">
        <f t="shared" si="2"/>
        <v>0</v>
      </c>
      <c r="P29" s="47">
        <f>C29+K29+L29+O29</f>
        <v>5916</v>
      </c>
      <c r="Q29" s="1"/>
    </row>
    <row r="30" spans="2:30" customFormat="1" ht="18.75" customHeight="1" x14ac:dyDescent="0.4">
      <c r="B30" s="42">
        <f>ROUNDDOWN(VLOOKUP($F15,'リスト（編集不可）'!$A$1:$G$72,4),0)</f>
        <v>2900</v>
      </c>
      <c r="C30" s="43">
        <f t="shared" si="3"/>
        <v>29000</v>
      </c>
      <c r="D30" s="42">
        <f>VLOOKUP($F15,'リスト（編集不可）'!$A$1:$G$72,5)</f>
        <v>5.2</v>
      </c>
      <c r="E30" s="44">
        <f t="shared" si="4"/>
        <v>52</v>
      </c>
      <c r="F30" s="64">
        <v>141</v>
      </c>
      <c r="G30" s="43">
        <f t="shared" si="5"/>
        <v>7332</v>
      </c>
      <c r="H30" s="34">
        <v>25000</v>
      </c>
      <c r="I30" s="34">
        <v>5</v>
      </c>
      <c r="J30" s="43">
        <f t="shared" si="0"/>
        <v>125000</v>
      </c>
      <c r="K30" s="43">
        <f t="shared" si="1"/>
        <v>132332</v>
      </c>
      <c r="L30" s="13"/>
      <c r="M30" s="48">
        <f>VLOOKUP($F15,'リスト（編集不可）'!$A$1:$G$72,6)</f>
        <v>2875</v>
      </c>
      <c r="N30" s="49" t="str">
        <f>VLOOKUP($F15,'リスト（編集不可）'!$A$1:$G$72,7)</f>
        <v>一般運転手</v>
      </c>
      <c r="O30" s="43">
        <f t="shared" si="2"/>
        <v>28750</v>
      </c>
      <c r="P30" s="47">
        <f t="shared" ref="P30:P32" si="6">C30+K30+L30+O30</f>
        <v>190082</v>
      </c>
      <c r="Q30" s="1"/>
    </row>
    <row r="31" spans="2:30" customFormat="1" ht="18.75" customHeight="1" x14ac:dyDescent="0.4">
      <c r="B31" s="42">
        <f>ROUNDDOWN(VLOOKUP($F16,'リスト（編集不可）'!$A$1:$G$72,4),0)</f>
        <v>1375</v>
      </c>
      <c r="C31" s="43">
        <f t="shared" si="3"/>
        <v>13750</v>
      </c>
      <c r="D31" s="42">
        <f>VLOOKUP($F16,'リスト（編集不可）'!$A$1:$G$72,5)</f>
        <v>0</v>
      </c>
      <c r="E31" s="44">
        <f t="shared" si="4"/>
        <v>0</v>
      </c>
      <c r="F31" s="64"/>
      <c r="G31" s="43">
        <f t="shared" si="5"/>
        <v>0</v>
      </c>
      <c r="H31" s="2"/>
      <c r="I31" s="2"/>
      <c r="J31" s="43">
        <f t="shared" si="0"/>
        <v>0</v>
      </c>
      <c r="K31" s="43">
        <f t="shared" si="1"/>
        <v>0</v>
      </c>
      <c r="L31" s="13"/>
      <c r="M31" s="48">
        <f>VLOOKUP($F16,'リスト（編集不可）'!$A$1:$G$72,6)</f>
        <v>0</v>
      </c>
      <c r="N31" s="49">
        <f>VLOOKUP($F16,'リスト（編集不可）'!$A$1:$G$72,7)</f>
        <v>0</v>
      </c>
      <c r="O31" s="43">
        <f t="shared" si="2"/>
        <v>0</v>
      </c>
      <c r="P31" s="47">
        <f t="shared" si="6"/>
        <v>13750</v>
      </c>
      <c r="Q31" s="1"/>
    </row>
    <row r="32" spans="2:30" customFormat="1" ht="18.75" customHeight="1" x14ac:dyDescent="0.4">
      <c r="B32" s="42">
        <f>ROUNDDOWN(VLOOKUP($F17,'リスト（編集不可）'!$A$1:$G$72,4),0)</f>
        <v>6880</v>
      </c>
      <c r="C32" s="43">
        <f t="shared" si="3"/>
        <v>68800</v>
      </c>
      <c r="D32" s="42">
        <f>VLOOKUP($F17,'リスト（編集不可）'!$A$1:$G$72,5)</f>
        <v>10.5</v>
      </c>
      <c r="E32" s="44">
        <f t="shared" si="4"/>
        <v>105</v>
      </c>
      <c r="F32" s="64">
        <v>141</v>
      </c>
      <c r="G32" s="43">
        <f t="shared" si="5"/>
        <v>14805</v>
      </c>
      <c r="H32" s="2"/>
      <c r="I32" s="2"/>
      <c r="J32" s="43">
        <f t="shared" si="0"/>
        <v>0</v>
      </c>
      <c r="K32" s="43">
        <f t="shared" si="1"/>
        <v>14805</v>
      </c>
      <c r="L32" s="13"/>
      <c r="M32" s="48">
        <f>VLOOKUP($F17,'リスト（編集不可）'!$A$1:$G$72,6)</f>
        <v>3525</v>
      </c>
      <c r="N32" s="49" t="str">
        <f>VLOOKUP($F17,'リスト（編集不可）'!$A$1:$G$72,7)</f>
        <v>特殊運転手</v>
      </c>
      <c r="O32" s="43">
        <f t="shared" si="2"/>
        <v>35250</v>
      </c>
      <c r="P32" s="47">
        <f t="shared" si="6"/>
        <v>118855</v>
      </c>
      <c r="Q32" s="1"/>
    </row>
    <row r="33" spans="2:17" customFormat="1" ht="18.75" customHeight="1" x14ac:dyDescent="0.4">
      <c r="B33" s="45"/>
      <c r="C33" s="46">
        <f>ROUNDDOWN(SUMIF(C26:C32,"&lt;&gt;#N/A"),0)</f>
        <v>273306</v>
      </c>
      <c r="D33" s="45"/>
      <c r="E33" s="46">
        <f>ROUNDDOWN(SUMIF(E26:E32,"&lt;&gt;#N/A"),0)</f>
        <v>388</v>
      </c>
      <c r="F33" s="1"/>
      <c r="G33" s="46">
        <f>ROUNDDOWN(SUMIF(G26:G32,"&lt;&gt;#N/A"),0)</f>
        <v>54708</v>
      </c>
      <c r="H33" s="14"/>
      <c r="I33" s="15"/>
      <c r="J33" s="47">
        <f>ROUNDDOWN(SUM(J28:J29),0)</f>
        <v>0</v>
      </c>
      <c r="K33" s="46">
        <f>ROUNDDOWN(SUMIF(K26:K32,"&lt;&gt;#N/A"),0)</f>
        <v>179708</v>
      </c>
      <c r="L33" s="46">
        <f>SUM(L26:L29)</f>
        <v>0</v>
      </c>
      <c r="M33" s="50"/>
      <c r="N33" s="51"/>
      <c r="O33" s="46">
        <f>ROUNDDOWN(SUMIF(O26:O32,"&lt;&gt;#N/A"),0)</f>
        <v>141550</v>
      </c>
      <c r="P33" s="46">
        <f>ROUNDDOWN(SUMIF(P26:P32,"&lt;&gt;#N/A"),0)</f>
        <v>594564</v>
      </c>
      <c r="Q33" s="1" t="s">
        <v>22</v>
      </c>
    </row>
    <row r="34" spans="2:17" customFormat="1" ht="18.75" customHeight="1" x14ac:dyDescent="0.4">
      <c r="B34" s="1"/>
      <c r="C34" s="19"/>
      <c r="D34" s="1"/>
      <c r="E34" s="1"/>
      <c r="F34" s="1"/>
      <c r="G34" s="1"/>
      <c r="H34" s="1"/>
      <c r="I34" s="1"/>
      <c r="J34" s="1"/>
      <c r="K34" s="1"/>
      <c r="L34" s="1"/>
      <c r="M34" s="1"/>
      <c r="N34" s="7"/>
      <c r="O34" s="1"/>
      <c r="P34" s="30"/>
      <c r="Q34" s="1"/>
    </row>
    <row r="35" spans="2:17" customFormat="1" ht="18.75" customHeight="1" x14ac:dyDescent="0.4">
      <c r="B35" s="1" t="s">
        <v>23</v>
      </c>
      <c r="C35" s="1"/>
      <c r="D35" s="1"/>
      <c r="E35" s="1"/>
      <c r="F35" s="1"/>
      <c r="G35" s="1"/>
      <c r="H35" s="1"/>
      <c r="I35" s="1"/>
      <c r="J35" s="1"/>
      <c r="K35" s="1"/>
      <c r="L35" s="1"/>
      <c r="M35" s="1"/>
      <c r="N35" s="1"/>
      <c r="O35" s="31"/>
      <c r="P35" s="32"/>
      <c r="Q35" s="1"/>
    </row>
    <row r="36" spans="2:17" customFormat="1" ht="18.75" customHeight="1" x14ac:dyDescent="0.4">
      <c r="B36" s="1" t="s">
        <v>24</v>
      </c>
      <c r="C36" s="1"/>
      <c r="D36" s="1"/>
      <c r="E36" s="1"/>
      <c r="F36" s="1"/>
      <c r="G36" s="1"/>
      <c r="H36" s="1"/>
      <c r="I36" s="1"/>
      <c r="J36" s="1"/>
      <c r="K36" s="1"/>
      <c r="L36" s="1"/>
      <c r="M36" s="1"/>
      <c r="N36" s="1"/>
      <c r="O36" s="31"/>
      <c r="P36" s="32"/>
      <c r="Q36" s="1"/>
    </row>
    <row r="37" spans="2:17" customFormat="1" ht="18.75" customHeight="1" x14ac:dyDescent="0.4">
      <c r="B37" s="1" t="s">
        <v>25</v>
      </c>
      <c r="C37" s="1"/>
      <c r="D37" s="1"/>
      <c r="E37" s="1"/>
      <c r="F37" s="1"/>
      <c r="G37" s="1"/>
      <c r="H37" s="1"/>
      <c r="I37" s="1"/>
      <c r="J37" s="1"/>
      <c r="K37" s="1"/>
      <c r="L37" s="1"/>
      <c r="M37" s="1"/>
      <c r="N37" s="1"/>
      <c r="O37" s="3"/>
      <c r="P37" s="33"/>
      <c r="Q37" s="1"/>
    </row>
    <row r="38" spans="2:17" customFormat="1" ht="18.75" x14ac:dyDescent="0.4">
      <c r="B38" s="1"/>
      <c r="C38" s="1"/>
      <c r="D38" s="1"/>
      <c r="E38" s="1"/>
      <c r="F38" s="1"/>
      <c r="G38" s="1"/>
      <c r="H38" s="1"/>
      <c r="I38" s="1"/>
      <c r="J38" s="1"/>
      <c r="K38" s="1"/>
      <c r="L38" s="1"/>
      <c r="M38" s="1"/>
      <c r="N38" s="1"/>
      <c r="O38" s="1"/>
      <c r="P38" s="1"/>
      <c r="Q38" s="1"/>
    </row>
    <row r="39" spans="2:17" customFormat="1" ht="18.75" x14ac:dyDescent="0.4"/>
    <row r="40" spans="2:17" customFormat="1" ht="18.75" x14ac:dyDescent="0.4"/>
    <row r="41" spans="2:17" customFormat="1" ht="18.75" x14ac:dyDescent="0.4"/>
    <row r="42" spans="2:17" customFormat="1" ht="18.75" x14ac:dyDescent="0.4"/>
    <row r="43" spans="2:17" customFormat="1" ht="18.75" x14ac:dyDescent="0.4"/>
    <row r="44" spans="2:17" customFormat="1" ht="18.75" x14ac:dyDescent="0.4"/>
    <row r="45" spans="2:17" customFormat="1" ht="18.75" x14ac:dyDescent="0.4"/>
    <row r="46" spans="2:17" customFormat="1" ht="18.75" x14ac:dyDescent="0.4"/>
    <row r="47" spans="2:17" customFormat="1" ht="18.75" x14ac:dyDescent="0.4"/>
    <row r="48" spans="2:17" customFormat="1" ht="18.75" x14ac:dyDescent="0.4"/>
    <row r="49" customFormat="1" ht="18.75" x14ac:dyDescent="0.4"/>
    <row r="50" customFormat="1" ht="7.5" customHeight="1" x14ac:dyDescent="0.4"/>
    <row r="51" customFormat="1" ht="18.75" x14ac:dyDescent="0.4"/>
    <row r="52" customFormat="1" ht="18.75" customHeight="1" x14ac:dyDescent="0.4"/>
    <row r="53" customFormat="1" ht="18.75" customHeight="1" x14ac:dyDescent="0.4"/>
    <row r="54" customFormat="1" ht="37.5" customHeight="1" x14ac:dyDescent="0.4"/>
    <row r="55" customFormat="1" ht="18.75" x14ac:dyDescent="0.4"/>
    <row r="56" customFormat="1" ht="18.75" x14ac:dyDescent="0.4"/>
    <row r="57" customFormat="1" ht="18.75" x14ac:dyDescent="0.4"/>
    <row r="58" customFormat="1" ht="18.75" x14ac:dyDescent="0.4"/>
    <row r="59" customFormat="1" ht="18.75" x14ac:dyDescent="0.4"/>
    <row r="60" customFormat="1" ht="18.75" x14ac:dyDescent="0.4"/>
    <row r="61" customFormat="1" ht="18.75" x14ac:dyDescent="0.4"/>
    <row r="62" customFormat="1" ht="18.75" x14ac:dyDescent="0.4"/>
    <row r="63" customFormat="1" ht="18.75" x14ac:dyDescent="0.4"/>
    <row r="64" customFormat="1" ht="18.75" x14ac:dyDescent="0.4"/>
    <row r="65" customFormat="1" ht="18.75" x14ac:dyDescent="0.4"/>
    <row r="66" customFormat="1" ht="18.75" x14ac:dyDescent="0.4"/>
    <row r="67" customFormat="1" ht="18.75" x14ac:dyDescent="0.4"/>
    <row r="68" customFormat="1" ht="18.75" x14ac:dyDescent="0.4"/>
    <row r="69" customFormat="1" ht="18.75" x14ac:dyDescent="0.4"/>
    <row r="70" customFormat="1" ht="18.75" x14ac:dyDescent="0.4"/>
    <row r="71" customFormat="1" ht="18.75" x14ac:dyDescent="0.4"/>
    <row r="72" customFormat="1" ht="18.75" x14ac:dyDescent="0.4"/>
    <row r="73" customFormat="1" ht="18.75" x14ac:dyDescent="0.4"/>
    <row r="74" customFormat="1" ht="7.5" customHeight="1" x14ac:dyDescent="0.4"/>
    <row r="75" customFormat="1" ht="18.75" x14ac:dyDescent="0.4"/>
    <row r="76" customFormat="1" ht="18.75" customHeight="1" x14ac:dyDescent="0.4"/>
    <row r="77" customFormat="1" ht="18.75" customHeight="1" x14ac:dyDescent="0.4"/>
    <row r="78" customFormat="1" ht="37.5" customHeight="1" x14ac:dyDescent="0.4"/>
    <row r="79" customFormat="1" ht="18.75" x14ac:dyDescent="0.4"/>
    <row r="80" customFormat="1" ht="18.75" x14ac:dyDescent="0.4"/>
    <row r="81" customFormat="1" ht="18.75" x14ac:dyDescent="0.4"/>
    <row r="82" customFormat="1" ht="18.75" x14ac:dyDescent="0.4"/>
    <row r="83" customFormat="1" ht="18.75" x14ac:dyDescent="0.4"/>
    <row r="84" customFormat="1" ht="18.75" x14ac:dyDescent="0.4"/>
    <row r="85" customFormat="1" ht="18.75" x14ac:dyDescent="0.4"/>
    <row r="86" customFormat="1" ht="18.75" x14ac:dyDescent="0.4"/>
    <row r="87" customFormat="1" ht="18.75" x14ac:dyDescent="0.4"/>
    <row r="88" customFormat="1" ht="18.75" x14ac:dyDescent="0.4"/>
    <row r="89" customFormat="1" ht="18.75" x14ac:dyDescent="0.4"/>
    <row r="90" customFormat="1" ht="18.75" x14ac:dyDescent="0.4"/>
    <row r="91" customFormat="1" ht="18.75" x14ac:dyDescent="0.4"/>
    <row r="92" customFormat="1" ht="18.75" x14ac:dyDescent="0.4"/>
    <row r="93" customFormat="1" ht="18.75" x14ac:dyDescent="0.4"/>
    <row r="94" customFormat="1" ht="18.75" x14ac:dyDescent="0.4"/>
    <row r="95" customFormat="1" ht="18.75" x14ac:dyDescent="0.4"/>
    <row r="96" customFormat="1" ht="18.75" x14ac:dyDescent="0.4"/>
    <row r="97" customFormat="1" ht="18.75" x14ac:dyDescent="0.4"/>
    <row r="98" customFormat="1" ht="18.75" x14ac:dyDescent="0.4"/>
    <row r="99" customFormat="1" ht="18.75" x14ac:dyDescent="0.4"/>
    <row r="100" customFormat="1" ht="18.75" x14ac:dyDescent="0.4"/>
    <row r="101" customFormat="1" ht="18.75" x14ac:dyDescent="0.4"/>
    <row r="102" customFormat="1" ht="18.75" x14ac:dyDescent="0.4"/>
    <row r="103" customFormat="1" ht="18.75" x14ac:dyDescent="0.4"/>
    <row r="104" customFormat="1" ht="18.75" x14ac:dyDescent="0.4"/>
    <row r="105" customFormat="1" ht="18.75" x14ac:dyDescent="0.4"/>
    <row r="106" customFormat="1" ht="18.75" x14ac:dyDescent="0.4"/>
    <row r="107" customFormat="1" ht="18.75" x14ac:dyDescent="0.4"/>
    <row r="108" customFormat="1" ht="18.75" x14ac:dyDescent="0.4"/>
    <row r="109" customFormat="1" ht="18.75" x14ac:dyDescent="0.4"/>
    <row r="110" customFormat="1" ht="18.75" x14ac:dyDescent="0.4"/>
    <row r="111" customFormat="1" ht="18.75" x14ac:dyDescent="0.4"/>
    <row r="112" customFormat="1" ht="18.75" x14ac:dyDescent="0.4"/>
    <row r="113" customFormat="1" ht="18.75" x14ac:dyDescent="0.4"/>
    <row r="114" customFormat="1" ht="18.75" x14ac:dyDescent="0.4"/>
    <row r="115" customFormat="1" ht="18.75" x14ac:dyDescent="0.4"/>
    <row r="116" customFormat="1" ht="18.75" x14ac:dyDescent="0.4"/>
    <row r="117" customFormat="1" ht="18.75" x14ac:dyDescent="0.4"/>
    <row r="118" customFormat="1" ht="18.75" x14ac:dyDescent="0.4"/>
    <row r="119" customFormat="1" ht="18.75" x14ac:dyDescent="0.4"/>
    <row r="120" customFormat="1" ht="18.75" x14ac:dyDescent="0.4"/>
    <row r="121" customFormat="1" ht="18.75" x14ac:dyDescent="0.4"/>
    <row r="122" customFormat="1" ht="18.75" x14ac:dyDescent="0.4"/>
    <row r="123" customFormat="1" ht="18.75" x14ac:dyDescent="0.4"/>
    <row r="124" customFormat="1" ht="18.75" x14ac:dyDescent="0.4"/>
    <row r="125" customFormat="1" ht="18.75" x14ac:dyDescent="0.4"/>
    <row r="126" customFormat="1" ht="18.75" x14ac:dyDescent="0.4"/>
    <row r="127" customFormat="1" ht="18.75" x14ac:dyDescent="0.4"/>
    <row r="128" customFormat="1" ht="18.75" x14ac:dyDescent="0.4"/>
    <row r="129" customFormat="1" ht="18.75" x14ac:dyDescent="0.4"/>
    <row r="130" customFormat="1" ht="18.75" x14ac:dyDescent="0.4"/>
    <row r="131" customFormat="1" ht="18.75" x14ac:dyDescent="0.4"/>
    <row r="132" customFormat="1" ht="18.75" x14ac:dyDescent="0.4"/>
    <row r="133" customFormat="1" ht="18.75" x14ac:dyDescent="0.4"/>
    <row r="134" customFormat="1" ht="18.75" x14ac:dyDescent="0.4"/>
    <row r="135" customFormat="1" ht="18.75" x14ac:dyDescent="0.4"/>
    <row r="136" customFormat="1" ht="18.75" x14ac:dyDescent="0.4"/>
    <row r="137" customFormat="1" ht="18.75" x14ac:dyDescent="0.4"/>
    <row r="138" customFormat="1" ht="18.75" x14ac:dyDescent="0.4"/>
    <row r="139" customFormat="1" ht="18.75" x14ac:dyDescent="0.4"/>
    <row r="140" customFormat="1" ht="18.75" x14ac:dyDescent="0.4"/>
    <row r="141" customFormat="1" ht="18.75" x14ac:dyDescent="0.4"/>
    <row r="142" customFormat="1" ht="18.75" x14ac:dyDescent="0.4"/>
    <row r="143" customFormat="1" ht="18.75" x14ac:dyDescent="0.4"/>
    <row r="144" customFormat="1" ht="18.75" x14ac:dyDescent="0.4"/>
    <row r="145" customFormat="1" ht="18.75" x14ac:dyDescent="0.4"/>
    <row r="146" customFormat="1" ht="18.75" x14ac:dyDescent="0.4"/>
    <row r="147" customFormat="1" ht="18.75" x14ac:dyDescent="0.4"/>
    <row r="148" customFormat="1" ht="18.75" x14ac:dyDescent="0.4"/>
    <row r="149" customFormat="1" ht="18.75" x14ac:dyDescent="0.4"/>
    <row r="150" customFormat="1" ht="18.75" x14ac:dyDescent="0.4"/>
    <row r="151" customFormat="1" ht="18.75" x14ac:dyDescent="0.4"/>
    <row r="152" customFormat="1" ht="18.75" x14ac:dyDescent="0.4"/>
    <row r="153" customFormat="1" ht="18.75" x14ac:dyDescent="0.4"/>
    <row r="154" customFormat="1" ht="18.75" x14ac:dyDescent="0.4"/>
    <row r="155" customFormat="1" ht="18.75" x14ac:dyDescent="0.4"/>
    <row r="156" customFormat="1" ht="18.75" x14ac:dyDescent="0.4"/>
    <row r="157" customFormat="1" ht="18.75" x14ac:dyDescent="0.4"/>
    <row r="158" customFormat="1" ht="18.75" x14ac:dyDescent="0.4"/>
    <row r="159" customFormat="1" ht="18.75" x14ac:dyDescent="0.4"/>
    <row r="160" customFormat="1" ht="18.75" x14ac:dyDescent="0.4"/>
    <row r="161" customFormat="1" ht="18.75" x14ac:dyDescent="0.4"/>
    <row r="162" customFormat="1" ht="18.75" x14ac:dyDescent="0.4"/>
    <row r="163" customFormat="1" ht="18.75" x14ac:dyDescent="0.4"/>
    <row r="164" customFormat="1" ht="18.75" x14ac:dyDescent="0.4"/>
    <row r="165" customFormat="1" ht="18.75" x14ac:dyDescent="0.4"/>
    <row r="166" customFormat="1" ht="18.75" x14ac:dyDescent="0.4"/>
    <row r="167" customFormat="1" ht="18.75" x14ac:dyDescent="0.4"/>
    <row r="168" customFormat="1" ht="18.75" x14ac:dyDescent="0.4"/>
    <row r="169" customFormat="1" ht="18.75" x14ac:dyDescent="0.4"/>
    <row r="170" customFormat="1" ht="18.75" x14ac:dyDescent="0.4"/>
    <row r="171" customFormat="1" ht="18.75" x14ac:dyDescent="0.4"/>
    <row r="172" customFormat="1" ht="18.75" x14ac:dyDescent="0.4"/>
    <row r="173" customFormat="1" ht="18.75" x14ac:dyDescent="0.4"/>
    <row r="174" customFormat="1" ht="18.75" x14ac:dyDescent="0.4"/>
    <row r="175" customFormat="1" ht="18.75" x14ac:dyDescent="0.4"/>
    <row r="176" customFormat="1" ht="18.75" x14ac:dyDescent="0.4"/>
    <row r="177" customFormat="1" ht="18.75" x14ac:dyDescent="0.4"/>
    <row r="178" customFormat="1" ht="18.75" x14ac:dyDescent="0.4"/>
    <row r="179" customFormat="1" ht="18.75" x14ac:dyDescent="0.4"/>
    <row r="180" customFormat="1" ht="18.75" x14ac:dyDescent="0.4"/>
    <row r="181" customFormat="1" ht="18.75" x14ac:dyDescent="0.4"/>
    <row r="182" customFormat="1" ht="18.75" x14ac:dyDescent="0.4"/>
    <row r="183" customFormat="1" ht="18.75" x14ac:dyDescent="0.4"/>
    <row r="184" customFormat="1" ht="18.75" x14ac:dyDescent="0.4"/>
    <row r="185" customFormat="1" ht="18.75" x14ac:dyDescent="0.4"/>
    <row r="186" customFormat="1" ht="18.75" x14ac:dyDescent="0.4"/>
    <row r="187" customFormat="1" ht="18.75" x14ac:dyDescent="0.4"/>
    <row r="188" customFormat="1" ht="18.75" x14ac:dyDescent="0.4"/>
    <row r="189" customFormat="1" ht="18.75" x14ac:dyDescent="0.4"/>
    <row r="190" customFormat="1" ht="18.75" x14ac:dyDescent="0.4"/>
  </sheetData>
  <mergeCells count="14">
    <mergeCell ref="J1:L1"/>
    <mergeCell ref="B8:B10"/>
    <mergeCell ref="C8:C10"/>
    <mergeCell ref="D8:I9"/>
    <mergeCell ref="J8:L9"/>
    <mergeCell ref="F10:H10"/>
    <mergeCell ref="B23:C24"/>
    <mergeCell ref="D23:K23"/>
    <mergeCell ref="L23:L24"/>
    <mergeCell ref="M23:O24"/>
    <mergeCell ref="P23:P25"/>
    <mergeCell ref="D24:G24"/>
    <mergeCell ref="H24:J24"/>
    <mergeCell ref="K24:K25"/>
  </mergeCells>
  <phoneticPr fontId="2"/>
  <printOptions horizontalCentered="1"/>
  <pageMargins left="0.23622047244094491" right="0.23622047244094491" top="0.74803149606299213" bottom="0.74803149606299213" header="0.31496062992125984" footer="0.31496062992125984"/>
  <pageSetup paperSize="9" scale="59" orientation="landscape" r:id="rId1"/>
  <rowBreaks count="1" manualBreakCount="1">
    <brk id="44" min="1"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130" zoomScaleNormal="130" workbookViewId="0">
      <selection activeCell="C1" sqref="C1:H1048576"/>
    </sheetView>
  </sheetViews>
  <sheetFormatPr defaultRowHeight="13.5" x14ac:dyDescent="0.4"/>
  <cols>
    <col min="1" max="1" width="4.25" style="24" customWidth="1"/>
    <col min="2" max="2" width="29" style="24" customWidth="1"/>
    <col min="3" max="3" width="29.5" style="24" customWidth="1"/>
    <col min="4" max="4" width="9.75" style="24" hidden="1" customWidth="1"/>
    <col min="5" max="5" width="10.125" style="24" hidden="1" customWidth="1"/>
    <col min="6" max="6" width="9.125" style="24" hidden="1" customWidth="1"/>
    <col min="7" max="7" width="13" style="24" hidden="1" customWidth="1"/>
    <col min="8" max="16384" width="9" style="24"/>
  </cols>
  <sheetData>
    <row r="1" spans="1:7" x14ac:dyDescent="0.4">
      <c r="A1" s="22"/>
      <c r="B1" s="22" t="s">
        <v>29</v>
      </c>
      <c r="C1" s="22" t="s">
        <v>30</v>
      </c>
      <c r="D1" s="22" t="s">
        <v>31</v>
      </c>
      <c r="E1" s="22" t="s">
        <v>32</v>
      </c>
      <c r="F1" s="22" t="s">
        <v>33</v>
      </c>
      <c r="G1" s="23" t="s">
        <v>117</v>
      </c>
    </row>
    <row r="2" spans="1:7" x14ac:dyDescent="0.4">
      <c r="A2" s="22"/>
      <c r="B2" s="22"/>
      <c r="C2" s="22"/>
      <c r="D2" s="25" t="s">
        <v>34</v>
      </c>
      <c r="E2" s="25" t="s">
        <v>35</v>
      </c>
      <c r="F2" s="25" t="s">
        <v>34</v>
      </c>
      <c r="G2" s="22"/>
    </row>
    <row r="3" spans="1:7" x14ac:dyDescent="0.4">
      <c r="A3" s="22">
        <v>1</v>
      </c>
      <c r="B3" s="22" t="s">
        <v>36</v>
      </c>
      <c r="C3" s="22" t="s">
        <v>120</v>
      </c>
      <c r="D3" s="26">
        <v>1880</v>
      </c>
      <c r="E3" s="39">
        <v>4.2</v>
      </c>
      <c r="F3" s="26">
        <v>3525</v>
      </c>
      <c r="G3" s="22" t="s">
        <v>114</v>
      </c>
    </row>
    <row r="4" spans="1:7" x14ac:dyDescent="0.4">
      <c r="A4" s="22">
        <v>2</v>
      </c>
      <c r="B4" s="22" t="s">
        <v>36</v>
      </c>
      <c r="C4" s="22" t="s">
        <v>121</v>
      </c>
      <c r="D4" s="26">
        <v>3190</v>
      </c>
      <c r="E4" s="39">
        <v>7.6</v>
      </c>
      <c r="F4" s="26">
        <v>3525</v>
      </c>
      <c r="G4" s="22" t="s">
        <v>114</v>
      </c>
    </row>
    <row r="5" spans="1:7" x14ac:dyDescent="0.4">
      <c r="A5" s="22">
        <v>3</v>
      </c>
      <c r="B5" s="22" t="s">
        <v>36</v>
      </c>
      <c r="C5" s="22" t="s">
        <v>122</v>
      </c>
      <c r="D5" s="26">
        <v>3890</v>
      </c>
      <c r="E5" s="39">
        <v>9.6</v>
      </c>
      <c r="F5" s="26">
        <v>3525</v>
      </c>
      <c r="G5" s="22" t="s">
        <v>114</v>
      </c>
    </row>
    <row r="6" spans="1:7" x14ac:dyDescent="0.4">
      <c r="A6" s="22">
        <v>4</v>
      </c>
      <c r="B6" s="22" t="s">
        <v>36</v>
      </c>
      <c r="C6" s="22" t="s">
        <v>123</v>
      </c>
      <c r="D6" s="26">
        <v>5030</v>
      </c>
      <c r="E6" s="39">
        <v>11.2</v>
      </c>
      <c r="F6" s="26">
        <v>3525</v>
      </c>
      <c r="G6" s="22" t="s">
        <v>114</v>
      </c>
    </row>
    <row r="7" spans="1:7" x14ac:dyDescent="0.4">
      <c r="A7" s="22">
        <v>5</v>
      </c>
      <c r="B7" s="22" t="s">
        <v>36</v>
      </c>
      <c r="C7" s="22" t="s">
        <v>124</v>
      </c>
      <c r="D7" s="26">
        <v>2090</v>
      </c>
      <c r="E7" s="39">
        <v>4.2</v>
      </c>
      <c r="F7" s="26">
        <v>3525</v>
      </c>
      <c r="G7" s="22" t="s">
        <v>114</v>
      </c>
    </row>
    <row r="8" spans="1:7" x14ac:dyDescent="0.4">
      <c r="A8" s="22">
        <v>6</v>
      </c>
      <c r="B8" s="22" t="s">
        <v>36</v>
      </c>
      <c r="C8" s="22" t="s">
        <v>125</v>
      </c>
      <c r="D8" s="26">
        <v>3350</v>
      </c>
      <c r="E8" s="39">
        <v>7.8</v>
      </c>
      <c r="F8" s="26">
        <v>3525</v>
      </c>
      <c r="G8" s="22" t="s">
        <v>114</v>
      </c>
    </row>
    <row r="9" spans="1:7" x14ac:dyDescent="0.4">
      <c r="A9" s="22">
        <v>7</v>
      </c>
      <c r="B9" s="22" t="s">
        <v>36</v>
      </c>
      <c r="C9" s="22" t="s">
        <v>126</v>
      </c>
      <c r="D9" s="26">
        <v>4260</v>
      </c>
      <c r="E9" s="39">
        <v>10.199999999999999</v>
      </c>
      <c r="F9" s="26">
        <v>3525</v>
      </c>
      <c r="G9" s="22" t="s">
        <v>114</v>
      </c>
    </row>
    <row r="10" spans="1:7" x14ac:dyDescent="0.4">
      <c r="A10" s="22">
        <v>8</v>
      </c>
      <c r="B10" s="22" t="s">
        <v>36</v>
      </c>
      <c r="C10" s="22" t="s">
        <v>127</v>
      </c>
      <c r="D10" s="26">
        <v>5570</v>
      </c>
      <c r="E10" s="39">
        <v>11.2</v>
      </c>
      <c r="F10" s="26">
        <v>3525</v>
      </c>
      <c r="G10" s="22" t="s">
        <v>114</v>
      </c>
    </row>
    <row r="11" spans="1:7" x14ac:dyDescent="0.4">
      <c r="A11" s="22">
        <v>9</v>
      </c>
      <c r="B11" s="22" t="s">
        <v>37</v>
      </c>
      <c r="C11" s="22" t="s">
        <v>38</v>
      </c>
      <c r="D11" s="26">
        <v>1130</v>
      </c>
      <c r="E11" s="39">
        <v>2.2999999999999998</v>
      </c>
      <c r="F11" s="26">
        <v>2875</v>
      </c>
      <c r="G11" s="22" t="s">
        <v>115</v>
      </c>
    </row>
    <row r="12" spans="1:7" x14ac:dyDescent="0.4">
      <c r="A12" s="22">
        <v>10</v>
      </c>
      <c r="B12" s="22" t="s">
        <v>37</v>
      </c>
      <c r="C12" s="22" t="s">
        <v>39</v>
      </c>
      <c r="D12" s="26">
        <v>1380</v>
      </c>
      <c r="E12" s="39">
        <v>3</v>
      </c>
      <c r="F12" s="26">
        <v>2875</v>
      </c>
      <c r="G12" s="22" t="s">
        <v>115</v>
      </c>
    </row>
    <row r="13" spans="1:7" x14ac:dyDescent="0.4">
      <c r="A13" s="22">
        <v>11</v>
      </c>
      <c r="B13" s="22" t="s">
        <v>37</v>
      </c>
      <c r="C13" s="22" t="s">
        <v>40</v>
      </c>
      <c r="D13" s="26">
        <v>1670</v>
      </c>
      <c r="E13" s="39">
        <v>3.9</v>
      </c>
      <c r="F13" s="26">
        <v>3525</v>
      </c>
      <c r="G13" s="22" t="s">
        <v>114</v>
      </c>
    </row>
    <row r="14" spans="1:7" x14ac:dyDescent="0.4">
      <c r="A14" s="22">
        <v>12</v>
      </c>
      <c r="B14" s="22" t="s">
        <v>37</v>
      </c>
      <c r="C14" s="22" t="s">
        <v>41</v>
      </c>
      <c r="D14" s="26">
        <v>1720</v>
      </c>
      <c r="E14" s="39">
        <v>4</v>
      </c>
      <c r="F14" s="26">
        <v>3525</v>
      </c>
      <c r="G14" s="22" t="s">
        <v>114</v>
      </c>
    </row>
    <row r="15" spans="1:7" x14ac:dyDescent="0.4">
      <c r="A15" s="22">
        <v>13</v>
      </c>
      <c r="B15" s="22" t="s">
        <v>37</v>
      </c>
      <c r="C15" s="22" t="s">
        <v>42</v>
      </c>
      <c r="D15" s="26">
        <v>2040</v>
      </c>
      <c r="E15" s="39">
        <v>6</v>
      </c>
      <c r="F15" s="26">
        <v>3525</v>
      </c>
      <c r="G15" s="22" t="s">
        <v>114</v>
      </c>
    </row>
    <row r="16" spans="1:7" x14ac:dyDescent="0.4">
      <c r="A16" s="22">
        <v>14</v>
      </c>
      <c r="B16" s="22" t="s">
        <v>37</v>
      </c>
      <c r="C16" s="22" t="s">
        <v>43</v>
      </c>
      <c r="D16" s="26">
        <v>2320</v>
      </c>
      <c r="E16" s="39">
        <v>7.9</v>
      </c>
      <c r="F16" s="26">
        <v>3525</v>
      </c>
      <c r="G16" s="22" t="s">
        <v>114</v>
      </c>
    </row>
    <row r="17" spans="1:7" x14ac:dyDescent="0.4">
      <c r="A17" s="22">
        <v>15</v>
      </c>
      <c r="B17" s="22" t="s">
        <v>37</v>
      </c>
      <c r="C17" s="22" t="s">
        <v>44</v>
      </c>
      <c r="D17" s="26">
        <v>2500</v>
      </c>
      <c r="E17" s="39">
        <v>8.9</v>
      </c>
      <c r="F17" s="26">
        <v>3525</v>
      </c>
      <c r="G17" s="22" t="s">
        <v>114</v>
      </c>
    </row>
    <row r="18" spans="1:7" x14ac:dyDescent="0.4">
      <c r="A18" s="22">
        <v>16</v>
      </c>
      <c r="B18" s="22" t="s">
        <v>37</v>
      </c>
      <c r="C18" s="22" t="s">
        <v>45</v>
      </c>
      <c r="D18" s="26">
        <v>2770</v>
      </c>
      <c r="E18" s="39">
        <v>9.1</v>
      </c>
      <c r="F18" s="26">
        <v>3525</v>
      </c>
      <c r="G18" s="22" t="s">
        <v>114</v>
      </c>
    </row>
    <row r="19" spans="1:7" x14ac:dyDescent="0.4">
      <c r="A19" s="22">
        <v>17</v>
      </c>
      <c r="B19" s="22" t="s">
        <v>37</v>
      </c>
      <c r="C19" s="22" t="s">
        <v>46</v>
      </c>
      <c r="D19" s="26">
        <v>4260</v>
      </c>
      <c r="E19" s="39">
        <v>11.7</v>
      </c>
      <c r="F19" s="26">
        <v>3525</v>
      </c>
      <c r="G19" s="22" t="s">
        <v>114</v>
      </c>
    </row>
    <row r="20" spans="1:7" x14ac:dyDescent="0.4">
      <c r="A20" s="22">
        <v>18</v>
      </c>
      <c r="B20" s="22" t="s">
        <v>47</v>
      </c>
      <c r="C20" s="22" t="s">
        <v>48</v>
      </c>
      <c r="D20" s="26">
        <v>591</v>
      </c>
      <c r="E20" s="39">
        <v>1.6</v>
      </c>
      <c r="F20" s="26">
        <v>3137</v>
      </c>
      <c r="G20" s="22" t="s">
        <v>136</v>
      </c>
    </row>
    <row r="21" spans="1:7" x14ac:dyDescent="0.4">
      <c r="A21" s="22">
        <v>19</v>
      </c>
      <c r="B21" s="22" t="s">
        <v>47</v>
      </c>
      <c r="C21" s="22" t="s">
        <v>49</v>
      </c>
      <c r="D21" s="26">
        <v>752</v>
      </c>
      <c r="E21" s="39">
        <v>1.9</v>
      </c>
      <c r="F21" s="26">
        <v>3137</v>
      </c>
      <c r="G21" s="22" t="s">
        <v>136</v>
      </c>
    </row>
    <row r="22" spans="1:7" x14ac:dyDescent="0.4">
      <c r="A22" s="22">
        <v>20</v>
      </c>
      <c r="B22" s="22" t="s">
        <v>47</v>
      </c>
      <c r="C22" s="22" t="s">
        <v>50</v>
      </c>
      <c r="D22" s="26">
        <v>978</v>
      </c>
      <c r="E22" s="39">
        <v>2.6</v>
      </c>
      <c r="F22" s="26">
        <v>3137</v>
      </c>
      <c r="G22" s="22" t="s">
        <v>136</v>
      </c>
    </row>
    <row r="23" spans="1:7" x14ac:dyDescent="0.4">
      <c r="A23" s="22">
        <v>21</v>
      </c>
      <c r="B23" s="22" t="s">
        <v>47</v>
      </c>
      <c r="C23" s="22" t="s">
        <v>51</v>
      </c>
      <c r="D23" s="26">
        <v>1096</v>
      </c>
      <c r="E23" s="39">
        <v>2.9</v>
      </c>
      <c r="F23" s="26">
        <v>3525</v>
      </c>
      <c r="G23" s="22" t="s">
        <v>114</v>
      </c>
    </row>
    <row r="24" spans="1:7" x14ac:dyDescent="0.4">
      <c r="A24" s="22">
        <v>22</v>
      </c>
      <c r="B24" s="22" t="s">
        <v>47</v>
      </c>
      <c r="C24" s="22" t="s">
        <v>52</v>
      </c>
      <c r="D24" s="26">
        <v>1262</v>
      </c>
      <c r="E24" s="39">
        <v>3.6</v>
      </c>
      <c r="F24" s="26">
        <v>3525</v>
      </c>
      <c r="G24" s="22" t="s">
        <v>114</v>
      </c>
    </row>
    <row r="25" spans="1:7" x14ac:dyDescent="0.4">
      <c r="A25" s="22">
        <v>23</v>
      </c>
      <c r="B25" s="22" t="s">
        <v>47</v>
      </c>
      <c r="C25" s="22" t="s">
        <v>53</v>
      </c>
      <c r="D25" s="26">
        <v>1375</v>
      </c>
      <c r="E25" s="39">
        <v>3.9</v>
      </c>
      <c r="F25" s="26">
        <v>3525</v>
      </c>
      <c r="G25" s="22" t="s">
        <v>114</v>
      </c>
    </row>
    <row r="26" spans="1:7" x14ac:dyDescent="0.4">
      <c r="A26" s="22">
        <v>24</v>
      </c>
      <c r="B26" s="22" t="s">
        <v>47</v>
      </c>
      <c r="C26" s="22" t="s">
        <v>54</v>
      </c>
      <c r="D26" s="27">
        <v>1770</v>
      </c>
      <c r="E26" s="39">
        <v>5.9</v>
      </c>
      <c r="F26" s="26">
        <v>3525</v>
      </c>
      <c r="G26" s="22" t="s">
        <v>114</v>
      </c>
    </row>
    <row r="27" spans="1:7" x14ac:dyDescent="0.4">
      <c r="A27" s="22">
        <v>25</v>
      </c>
      <c r="B27" s="22" t="s">
        <v>47</v>
      </c>
      <c r="C27" s="22" t="s">
        <v>55</v>
      </c>
      <c r="D27" s="27">
        <v>2530</v>
      </c>
      <c r="E27" s="39">
        <v>8.6</v>
      </c>
      <c r="F27" s="26">
        <v>3525</v>
      </c>
      <c r="G27" s="22" t="s">
        <v>114</v>
      </c>
    </row>
    <row r="28" spans="1:7" x14ac:dyDescent="0.4">
      <c r="A28" s="22">
        <v>26</v>
      </c>
      <c r="B28" s="22" t="s">
        <v>47</v>
      </c>
      <c r="C28" s="22" t="s">
        <v>56</v>
      </c>
      <c r="D28" s="27">
        <v>2740</v>
      </c>
      <c r="E28" s="39">
        <v>9.1999999999999993</v>
      </c>
      <c r="F28" s="26">
        <v>3525</v>
      </c>
      <c r="G28" s="22" t="s">
        <v>114</v>
      </c>
    </row>
    <row r="29" spans="1:7" x14ac:dyDescent="0.4">
      <c r="A29" s="22">
        <v>27</v>
      </c>
      <c r="B29" s="22" t="s">
        <v>47</v>
      </c>
      <c r="C29" s="22" t="s">
        <v>57</v>
      </c>
      <c r="D29" s="27">
        <v>2990</v>
      </c>
      <c r="E29" s="39">
        <v>10.7</v>
      </c>
      <c r="F29" s="26">
        <v>3525</v>
      </c>
      <c r="G29" s="22" t="s">
        <v>114</v>
      </c>
    </row>
    <row r="30" spans="1:7" x14ac:dyDescent="0.4">
      <c r="A30" s="22">
        <v>28</v>
      </c>
      <c r="B30" s="22" t="s">
        <v>47</v>
      </c>
      <c r="C30" s="22" t="s">
        <v>58</v>
      </c>
      <c r="D30" s="27">
        <v>4390</v>
      </c>
      <c r="E30" s="39">
        <v>15</v>
      </c>
      <c r="F30" s="26">
        <v>3525</v>
      </c>
      <c r="G30" s="22" t="s">
        <v>114</v>
      </c>
    </row>
    <row r="31" spans="1:7" x14ac:dyDescent="0.4">
      <c r="A31" s="22">
        <v>29</v>
      </c>
      <c r="B31" s="22" t="s">
        <v>47</v>
      </c>
      <c r="C31" s="22" t="s">
        <v>59</v>
      </c>
      <c r="D31" s="27">
        <v>4620</v>
      </c>
      <c r="E31" s="39">
        <v>16.7</v>
      </c>
      <c r="F31" s="26">
        <v>3525</v>
      </c>
      <c r="G31" s="22" t="s">
        <v>114</v>
      </c>
    </row>
    <row r="32" spans="1:7" x14ac:dyDescent="0.4">
      <c r="A32" s="22">
        <v>30</v>
      </c>
      <c r="B32" s="22" t="s">
        <v>60</v>
      </c>
      <c r="C32" s="22" t="s">
        <v>61</v>
      </c>
      <c r="D32" s="27">
        <v>1020</v>
      </c>
      <c r="E32" s="39">
        <v>3.5</v>
      </c>
      <c r="F32" s="26">
        <v>2875</v>
      </c>
      <c r="G32" s="22" t="s">
        <v>115</v>
      </c>
    </row>
    <row r="33" spans="1:7" x14ac:dyDescent="0.4">
      <c r="A33" s="22">
        <v>31</v>
      </c>
      <c r="B33" s="22" t="s">
        <v>60</v>
      </c>
      <c r="C33" s="22" t="s">
        <v>62</v>
      </c>
      <c r="D33" s="27">
        <v>1540</v>
      </c>
      <c r="E33" s="39">
        <v>5.4</v>
      </c>
      <c r="F33" s="26">
        <v>2875</v>
      </c>
      <c r="G33" s="22" t="s">
        <v>115</v>
      </c>
    </row>
    <row r="34" spans="1:7" x14ac:dyDescent="0.4">
      <c r="A34" s="22">
        <v>32</v>
      </c>
      <c r="B34" s="22" t="s">
        <v>60</v>
      </c>
      <c r="C34" s="22" t="s">
        <v>63</v>
      </c>
      <c r="D34" s="27">
        <v>4330</v>
      </c>
      <c r="E34" s="39">
        <v>9.8000000000000007</v>
      </c>
      <c r="F34" s="26">
        <v>2875</v>
      </c>
      <c r="G34" s="22" t="s">
        <v>115</v>
      </c>
    </row>
    <row r="35" spans="1:7" x14ac:dyDescent="0.4">
      <c r="A35" s="22">
        <v>33</v>
      </c>
      <c r="B35" s="22" t="s">
        <v>64</v>
      </c>
      <c r="C35" s="22" t="s">
        <v>65</v>
      </c>
      <c r="D35" s="27">
        <v>493</v>
      </c>
      <c r="E35" s="39">
        <v>2.5</v>
      </c>
      <c r="F35" s="26">
        <v>2875</v>
      </c>
      <c r="G35" s="22" t="s">
        <v>115</v>
      </c>
    </row>
    <row r="36" spans="1:7" x14ac:dyDescent="0.4">
      <c r="A36" s="22">
        <v>34</v>
      </c>
      <c r="B36" s="22" t="s">
        <v>64</v>
      </c>
      <c r="C36" s="22" t="s">
        <v>61</v>
      </c>
      <c r="D36" s="27">
        <v>854</v>
      </c>
      <c r="E36" s="39">
        <v>3.9</v>
      </c>
      <c r="F36" s="26">
        <v>2875</v>
      </c>
      <c r="G36" s="22" t="s">
        <v>115</v>
      </c>
    </row>
    <row r="37" spans="1:7" x14ac:dyDescent="0.4">
      <c r="A37" s="22">
        <v>35</v>
      </c>
      <c r="B37" s="22" t="s">
        <v>64</v>
      </c>
      <c r="C37" s="22" t="s">
        <v>66</v>
      </c>
      <c r="D37" s="27">
        <v>1080</v>
      </c>
      <c r="E37" s="39">
        <v>4.2</v>
      </c>
      <c r="F37" s="26">
        <v>2875</v>
      </c>
      <c r="G37" s="22" t="s">
        <v>115</v>
      </c>
    </row>
    <row r="38" spans="1:7" x14ac:dyDescent="0.4">
      <c r="A38" s="22">
        <v>36</v>
      </c>
      <c r="B38" s="22" t="s">
        <v>64</v>
      </c>
      <c r="C38" s="22" t="s">
        <v>67</v>
      </c>
      <c r="D38" s="27">
        <v>1430</v>
      </c>
      <c r="E38" s="39">
        <v>5.5</v>
      </c>
      <c r="F38" s="26">
        <v>2875</v>
      </c>
      <c r="G38" s="22" t="s">
        <v>115</v>
      </c>
    </row>
    <row r="39" spans="1:7" x14ac:dyDescent="0.4">
      <c r="A39" s="22">
        <v>37</v>
      </c>
      <c r="B39" s="22" t="s">
        <v>68</v>
      </c>
      <c r="C39" s="22" t="s">
        <v>69</v>
      </c>
      <c r="D39" s="27">
        <v>527</v>
      </c>
      <c r="E39" s="39">
        <v>2.7</v>
      </c>
      <c r="F39" s="26">
        <v>2875</v>
      </c>
      <c r="G39" s="22" t="s">
        <v>115</v>
      </c>
    </row>
    <row r="40" spans="1:7" x14ac:dyDescent="0.4">
      <c r="A40" s="22">
        <v>38</v>
      </c>
      <c r="B40" s="22" t="s">
        <v>68</v>
      </c>
      <c r="C40" s="22" t="s">
        <v>70</v>
      </c>
      <c r="D40" s="27">
        <v>785</v>
      </c>
      <c r="E40" s="39">
        <v>3.4</v>
      </c>
      <c r="F40" s="26">
        <v>2875</v>
      </c>
      <c r="G40" s="22" t="s">
        <v>115</v>
      </c>
    </row>
    <row r="41" spans="1:7" x14ac:dyDescent="0.4">
      <c r="A41" s="22">
        <v>39</v>
      </c>
      <c r="B41" s="22" t="s">
        <v>71</v>
      </c>
      <c r="C41" s="22" t="s">
        <v>72</v>
      </c>
      <c r="D41" s="27">
        <v>1200</v>
      </c>
      <c r="E41" s="40">
        <v>1.3</v>
      </c>
      <c r="F41" s="26">
        <v>2875</v>
      </c>
      <c r="G41" s="22" t="s">
        <v>115</v>
      </c>
    </row>
    <row r="42" spans="1:7" x14ac:dyDescent="0.4">
      <c r="A42" s="22">
        <v>40</v>
      </c>
      <c r="B42" s="22" t="s">
        <v>71</v>
      </c>
      <c r="C42" s="22" t="s">
        <v>73</v>
      </c>
      <c r="D42" s="27">
        <v>2330</v>
      </c>
      <c r="E42" s="40">
        <v>2.6</v>
      </c>
      <c r="F42" s="26">
        <v>2875</v>
      </c>
      <c r="G42" s="22" t="s">
        <v>115</v>
      </c>
    </row>
    <row r="43" spans="1:7" x14ac:dyDescent="0.4">
      <c r="A43" s="22">
        <v>41</v>
      </c>
      <c r="B43" s="22" t="s">
        <v>71</v>
      </c>
      <c r="C43" s="22" t="s">
        <v>74</v>
      </c>
      <c r="D43" s="27">
        <v>2900</v>
      </c>
      <c r="E43" s="40">
        <v>5.2</v>
      </c>
      <c r="F43" s="26">
        <v>2875</v>
      </c>
      <c r="G43" s="22" t="s">
        <v>115</v>
      </c>
    </row>
    <row r="44" spans="1:7" x14ac:dyDescent="0.4">
      <c r="A44" s="22">
        <v>42</v>
      </c>
      <c r="B44" s="22" t="s">
        <v>71</v>
      </c>
      <c r="C44" s="22" t="s">
        <v>75</v>
      </c>
      <c r="D44" s="27">
        <v>5860</v>
      </c>
      <c r="E44" s="40">
        <v>7</v>
      </c>
      <c r="F44" s="26">
        <v>2875</v>
      </c>
      <c r="G44" s="22" t="s">
        <v>115</v>
      </c>
    </row>
    <row r="45" spans="1:7" x14ac:dyDescent="0.4">
      <c r="A45" s="22">
        <v>43</v>
      </c>
      <c r="B45" s="22" t="s">
        <v>71</v>
      </c>
      <c r="C45" s="22" t="s">
        <v>76</v>
      </c>
      <c r="D45" s="27">
        <v>6440</v>
      </c>
      <c r="E45" s="40">
        <v>10.5</v>
      </c>
      <c r="F45" s="26">
        <v>3525</v>
      </c>
      <c r="G45" s="22" t="s">
        <v>138</v>
      </c>
    </row>
    <row r="46" spans="1:7" x14ac:dyDescent="0.4">
      <c r="A46" s="22">
        <v>44</v>
      </c>
      <c r="B46" s="22" t="s">
        <v>77</v>
      </c>
      <c r="C46" s="22" t="s">
        <v>78</v>
      </c>
      <c r="D46" s="27">
        <v>3220</v>
      </c>
      <c r="E46" s="40">
        <v>5.2</v>
      </c>
      <c r="F46" s="26">
        <v>3525</v>
      </c>
      <c r="G46" s="22" t="s">
        <v>114</v>
      </c>
    </row>
    <row r="47" spans="1:7" x14ac:dyDescent="0.4">
      <c r="A47" s="22">
        <v>45</v>
      </c>
      <c r="B47" s="22" t="s">
        <v>77</v>
      </c>
      <c r="C47" s="22" t="s">
        <v>79</v>
      </c>
      <c r="D47" s="27">
        <v>4570</v>
      </c>
      <c r="E47" s="40">
        <v>7</v>
      </c>
      <c r="F47" s="26">
        <v>3525</v>
      </c>
      <c r="G47" s="22" t="s">
        <v>114</v>
      </c>
    </row>
    <row r="48" spans="1:7" x14ac:dyDescent="0.4">
      <c r="A48" s="22">
        <v>46</v>
      </c>
      <c r="B48" s="22" t="s">
        <v>77</v>
      </c>
      <c r="C48" s="22" t="s">
        <v>80</v>
      </c>
      <c r="D48" s="27">
        <v>6880</v>
      </c>
      <c r="E48" s="40">
        <v>10.5</v>
      </c>
      <c r="F48" s="26">
        <v>3525</v>
      </c>
      <c r="G48" s="22" t="s">
        <v>114</v>
      </c>
    </row>
    <row r="49" spans="1:7" x14ac:dyDescent="0.4">
      <c r="A49" s="22">
        <v>47</v>
      </c>
      <c r="B49" s="22" t="s">
        <v>81</v>
      </c>
      <c r="C49" s="22" t="s">
        <v>82</v>
      </c>
      <c r="D49" s="26">
        <v>402</v>
      </c>
      <c r="E49" s="41"/>
      <c r="F49" s="38"/>
      <c r="G49" s="38"/>
    </row>
    <row r="50" spans="1:7" x14ac:dyDescent="0.4">
      <c r="A50" s="22">
        <v>48</v>
      </c>
      <c r="B50" s="22" t="s">
        <v>81</v>
      </c>
      <c r="C50" s="22" t="s">
        <v>83</v>
      </c>
      <c r="D50" s="26">
        <v>393</v>
      </c>
      <c r="E50" s="41"/>
      <c r="F50" s="38"/>
      <c r="G50" s="38"/>
    </row>
    <row r="51" spans="1:7" x14ac:dyDescent="0.4">
      <c r="A51" s="22">
        <v>49</v>
      </c>
      <c r="B51" s="22" t="s">
        <v>81</v>
      </c>
      <c r="C51" s="22" t="s">
        <v>84</v>
      </c>
      <c r="D51" s="26">
        <v>493</v>
      </c>
      <c r="E51" s="41"/>
      <c r="F51" s="38"/>
      <c r="G51" s="38"/>
    </row>
    <row r="52" spans="1:7" x14ac:dyDescent="0.4">
      <c r="A52" s="22">
        <v>50</v>
      </c>
      <c r="B52" s="22" t="s">
        <v>85</v>
      </c>
      <c r="C52" s="22" t="s">
        <v>86</v>
      </c>
      <c r="D52" s="27">
        <v>11300</v>
      </c>
      <c r="E52" s="41"/>
      <c r="F52" s="38"/>
      <c r="G52" s="38"/>
    </row>
    <row r="53" spans="1:7" x14ac:dyDescent="0.4">
      <c r="A53" s="22">
        <v>51</v>
      </c>
      <c r="B53" s="22" t="s">
        <v>85</v>
      </c>
      <c r="C53" s="22" t="s">
        <v>87</v>
      </c>
      <c r="D53" s="27">
        <v>6360</v>
      </c>
      <c r="E53" s="41"/>
      <c r="F53" s="38"/>
      <c r="G53" s="38"/>
    </row>
    <row r="54" spans="1:7" x14ac:dyDescent="0.4">
      <c r="A54" s="22">
        <v>52</v>
      </c>
      <c r="B54" s="22" t="s">
        <v>85</v>
      </c>
      <c r="C54" s="22" t="s">
        <v>88</v>
      </c>
      <c r="D54" s="27">
        <v>10200</v>
      </c>
      <c r="E54" s="41"/>
      <c r="F54" s="38"/>
      <c r="G54" s="38"/>
    </row>
    <row r="55" spans="1:7" x14ac:dyDescent="0.4">
      <c r="A55" s="22">
        <v>54</v>
      </c>
      <c r="B55" s="22" t="s">
        <v>89</v>
      </c>
      <c r="C55" s="22" t="s">
        <v>90</v>
      </c>
      <c r="D55" s="26">
        <v>811</v>
      </c>
      <c r="E55" s="41"/>
      <c r="F55" s="38"/>
      <c r="G55" s="38"/>
    </row>
    <row r="56" spans="1:7" x14ac:dyDescent="0.4">
      <c r="A56" s="22">
        <v>55</v>
      </c>
      <c r="B56" s="22" t="s">
        <v>89</v>
      </c>
      <c r="C56" s="22" t="s">
        <v>91</v>
      </c>
      <c r="D56" s="26">
        <v>1375</v>
      </c>
      <c r="E56" s="41"/>
      <c r="F56" s="38"/>
      <c r="G56" s="38"/>
    </row>
    <row r="57" spans="1:7" x14ac:dyDescent="0.4">
      <c r="A57" s="22">
        <v>56</v>
      </c>
      <c r="B57" s="22" t="s">
        <v>89</v>
      </c>
      <c r="C57" s="22" t="s">
        <v>92</v>
      </c>
      <c r="D57" s="26">
        <v>1837</v>
      </c>
      <c r="E57" s="41"/>
      <c r="F57" s="38"/>
      <c r="G57" s="38"/>
    </row>
    <row r="58" spans="1:7" x14ac:dyDescent="0.4">
      <c r="A58" s="22">
        <v>57</v>
      </c>
      <c r="B58" s="22" t="s">
        <v>93</v>
      </c>
      <c r="C58" s="22" t="s">
        <v>94</v>
      </c>
      <c r="D58" s="26">
        <v>448</v>
      </c>
      <c r="E58" s="41"/>
      <c r="F58" s="38"/>
      <c r="G58" s="38"/>
    </row>
    <row r="59" spans="1:7" x14ac:dyDescent="0.4">
      <c r="A59" s="22">
        <v>58</v>
      </c>
      <c r="B59" s="22" t="s">
        <v>93</v>
      </c>
      <c r="C59" s="22" t="s">
        <v>95</v>
      </c>
      <c r="D59" s="26">
        <v>758</v>
      </c>
      <c r="E59" s="41"/>
      <c r="F59" s="38"/>
      <c r="G59" s="38"/>
    </row>
    <row r="60" spans="1:7" x14ac:dyDescent="0.4">
      <c r="A60" s="22">
        <v>59</v>
      </c>
      <c r="B60" s="22" t="s">
        <v>93</v>
      </c>
      <c r="C60" s="22" t="s">
        <v>96</v>
      </c>
      <c r="D60" s="26">
        <v>750</v>
      </c>
      <c r="E60" s="41"/>
      <c r="F60" s="38"/>
      <c r="G60" s="38"/>
    </row>
    <row r="61" spans="1:7" x14ac:dyDescent="0.4">
      <c r="A61" s="22">
        <v>60</v>
      </c>
      <c r="B61" s="22" t="s">
        <v>97</v>
      </c>
      <c r="C61" s="22" t="s">
        <v>98</v>
      </c>
      <c r="D61" s="26">
        <v>28</v>
      </c>
      <c r="E61" s="68">
        <v>0.4</v>
      </c>
      <c r="F61" s="26">
        <v>3137</v>
      </c>
      <c r="G61" s="22" t="s">
        <v>137</v>
      </c>
    </row>
    <row r="62" spans="1:7" x14ac:dyDescent="0.4">
      <c r="A62" s="22">
        <v>61</v>
      </c>
      <c r="B62" s="22" t="s">
        <v>97</v>
      </c>
      <c r="C62" s="22" t="s">
        <v>99</v>
      </c>
      <c r="D62" s="26">
        <v>31</v>
      </c>
      <c r="E62" s="39">
        <v>0.8</v>
      </c>
      <c r="F62" s="26">
        <v>3137</v>
      </c>
      <c r="G62" s="22" t="s">
        <v>137</v>
      </c>
    </row>
    <row r="63" spans="1:7" x14ac:dyDescent="0.4">
      <c r="A63" s="22">
        <v>62</v>
      </c>
      <c r="B63" s="22" t="s">
        <v>100</v>
      </c>
      <c r="C63" s="22" t="s">
        <v>101</v>
      </c>
      <c r="D63" s="26">
        <v>226</v>
      </c>
      <c r="E63" s="39">
        <v>1.1000000000000001</v>
      </c>
      <c r="F63" s="26">
        <v>3137</v>
      </c>
      <c r="G63" s="22" t="s">
        <v>137</v>
      </c>
    </row>
    <row r="64" spans="1:7" x14ac:dyDescent="0.4">
      <c r="A64" s="22">
        <v>63</v>
      </c>
      <c r="B64" s="22" t="s">
        <v>100</v>
      </c>
      <c r="C64" s="22" t="s">
        <v>102</v>
      </c>
      <c r="D64" s="26">
        <v>410</v>
      </c>
      <c r="E64" s="39">
        <v>1.6</v>
      </c>
      <c r="F64" s="26">
        <v>3137</v>
      </c>
      <c r="G64" s="22" t="s">
        <v>137</v>
      </c>
    </row>
    <row r="65" spans="1:7" x14ac:dyDescent="0.4">
      <c r="A65" s="22">
        <v>64</v>
      </c>
      <c r="B65" s="22" t="s">
        <v>100</v>
      </c>
      <c r="C65" s="22" t="s">
        <v>103</v>
      </c>
      <c r="D65" s="26">
        <v>1900</v>
      </c>
      <c r="E65" s="39">
        <v>4.5999999999999996</v>
      </c>
      <c r="F65" s="26">
        <v>3137</v>
      </c>
      <c r="G65" s="22" t="s">
        <v>137</v>
      </c>
    </row>
    <row r="66" spans="1:7" x14ac:dyDescent="0.4">
      <c r="A66" s="22">
        <v>65</v>
      </c>
      <c r="B66" s="22" t="s">
        <v>100</v>
      </c>
      <c r="C66" s="22" t="s">
        <v>104</v>
      </c>
      <c r="D66" s="26">
        <v>2100</v>
      </c>
      <c r="E66" s="39">
        <v>4.5999999999999996</v>
      </c>
      <c r="F66" s="26">
        <v>3137</v>
      </c>
      <c r="G66" s="22" t="s">
        <v>137</v>
      </c>
    </row>
    <row r="67" spans="1:7" x14ac:dyDescent="0.4">
      <c r="A67" s="22">
        <v>66</v>
      </c>
      <c r="B67" s="22" t="s">
        <v>105</v>
      </c>
      <c r="C67" s="22" t="s">
        <v>106</v>
      </c>
      <c r="D67" s="26">
        <v>49</v>
      </c>
      <c r="E67" s="69" t="s">
        <v>142</v>
      </c>
      <c r="F67" s="26">
        <v>3137</v>
      </c>
      <c r="G67" s="22" t="s">
        <v>137</v>
      </c>
    </row>
    <row r="68" spans="1:7" x14ac:dyDescent="0.4">
      <c r="A68" s="22">
        <v>67</v>
      </c>
      <c r="B68" s="22" t="s">
        <v>105</v>
      </c>
      <c r="C68" s="22" t="s">
        <v>107</v>
      </c>
      <c r="D68" s="26">
        <v>122</v>
      </c>
      <c r="E68" s="69" t="s">
        <v>142</v>
      </c>
      <c r="F68" s="26">
        <v>3137</v>
      </c>
      <c r="G68" s="22" t="s">
        <v>137</v>
      </c>
    </row>
    <row r="69" spans="1:7" x14ac:dyDescent="0.4">
      <c r="A69" s="22">
        <v>68</v>
      </c>
      <c r="B69" s="22" t="s">
        <v>105</v>
      </c>
      <c r="C69" s="22" t="s">
        <v>108</v>
      </c>
      <c r="D69" s="26">
        <v>135</v>
      </c>
      <c r="E69" s="69" t="s">
        <v>142</v>
      </c>
      <c r="F69" s="26">
        <v>3137</v>
      </c>
      <c r="G69" s="22" t="s">
        <v>137</v>
      </c>
    </row>
    <row r="70" spans="1:7" x14ac:dyDescent="0.4">
      <c r="A70" s="22">
        <v>69</v>
      </c>
      <c r="B70" s="22" t="s">
        <v>109</v>
      </c>
      <c r="C70" s="22" t="s">
        <v>110</v>
      </c>
      <c r="D70" s="26">
        <v>40</v>
      </c>
      <c r="E70" s="39">
        <v>0.39</v>
      </c>
      <c r="F70" s="26">
        <v>3137</v>
      </c>
      <c r="G70" s="22" t="s">
        <v>137</v>
      </c>
    </row>
    <row r="71" spans="1:7" x14ac:dyDescent="0.4">
      <c r="A71" s="22">
        <v>70</v>
      </c>
      <c r="B71" s="22" t="s">
        <v>109</v>
      </c>
      <c r="C71" s="22" t="s">
        <v>111</v>
      </c>
      <c r="D71" s="26">
        <v>47</v>
      </c>
      <c r="E71" s="39">
        <v>0.56999999999999995</v>
      </c>
      <c r="F71" s="26">
        <v>3137</v>
      </c>
      <c r="G71" s="22" t="s">
        <v>137</v>
      </c>
    </row>
    <row r="72" spans="1:7" x14ac:dyDescent="0.4">
      <c r="A72" s="28">
        <v>71</v>
      </c>
      <c r="B72" s="28" t="s">
        <v>112</v>
      </c>
      <c r="C72" s="22"/>
      <c r="D72" s="38"/>
      <c r="E72" s="41"/>
      <c r="F72" s="26">
        <v>2012</v>
      </c>
      <c r="G72" s="22" t="s">
        <v>116</v>
      </c>
    </row>
  </sheetData>
  <sheetProtection password="EB2E"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事業費積算</vt:lpstr>
      <vt:lpstr>記載例</vt:lpstr>
      <vt:lpstr>リスト（編集不可）</vt:lpstr>
      <vt:lpstr>記載例!Print_Area</vt:lpstr>
      <vt:lpstr>事業費積算!Print_Area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Administrator</cp:lastModifiedBy>
  <cp:lastPrinted>2024-06-13T10:22:09Z</cp:lastPrinted>
  <dcterms:created xsi:type="dcterms:W3CDTF">2022-10-19T00:02:16Z</dcterms:created>
  <dcterms:modified xsi:type="dcterms:W3CDTF">2024-09-04T06:22:59Z</dcterms:modified>
</cp:coreProperties>
</file>